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<sst xmlns="http://schemas.openxmlformats.org/spreadsheetml/2006/main" count="184" uniqueCount="176">
  <si>
    <t>Иные межбюджетные трансферты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</si>
  <si>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</si>
  <si>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</si>
  <si>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</si>
  <si>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</si>
  <si>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</si>
  <si>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</si>
  <si>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</si>
  <si>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</si>
  <si>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</si>
  <si>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</si>
  <si>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</si>
  <si>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</si>
  <si>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</si>
  <si>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</si>
  <si>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</si>
  <si>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</si>
  <si>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0111</t>
  </si>
  <si>
    <t>Резервные фонды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</si>
  <si>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</si>
  <si>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</si>
  <si>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</si>
  <si>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</si>
  <si>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</si>
  <si>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</si>
  <si>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</si>
  <si>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</si>
  <si>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</si>
  <si>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</si>
  <si>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</si>
  <si>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</si>
  <si>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</si>
  <si>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</si>
  <si>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</si>
  <si>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</si>
  <si>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</si>
  <si>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0800</t>
  </si>
  <si>
    <t>Культура</t>
  </si>
  <si>
    <t>0801</t>
  </si>
  <si>
    <t>ЗДРАВООХРАНЕНИЕ, ФИЗИЧЕСКАЯ КУЛЬТУРА И СПОРТ</t>
  </si>
  <si>
    <t>0900</t>
  </si>
  <si>
    <t>Межбюджетные трансферты бюджетам государственных внебюджетных фондов</t>
  </si>
  <si>
    <t>ИТОГО РАСХОДОВ</t>
  </si>
  <si>
    <t>ДЕФИЦИТ (ПРОФИЦИТ)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</si>
  <si>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</si>
  <si>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</si>
  <si>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</si>
  <si>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</si>
  <si>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000 01 05 00 00 00 0000 600</t>
  </si>
  <si>
    <t>Уменьшение прочих остатков средств бюджетов</t>
  </si>
  <si>
    <t>000 01 05 02 00 00 0000 600</t>
  </si>
  <si>
    <t>0701</t>
  </si>
  <si>
    <t>Дошкольное образование</t>
  </si>
  <si>
    <t>0503</t>
  </si>
  <si>
    <t>0203</t>
  </si>
  <si>
    <t>Мобилизационная и вневойсковая подготовка</t>
  </si>
  <si>
    <t>000 01 05 02 01 10 0000 510</t>
  </si>
  <si>
    <t>000 1 00 00000 00 0000 000</t>
  </si>
  <si>
    <t>000 1 01 02000 01 0000 110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</si>
  <si>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</si>
  <si>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</si>
  <si>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</si>
  <si>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</si>
  <si>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000 1 09 00000 00 0000 000</t>
  </si>
  <si>
    <t>000 1 11 05010 00 0000 120</t>
  </si>
  <si>
    <t>000 2 00 00000 00 0000 000</t>
  </si>
  <si>
    <t>Благоустройство</t>
  </si>
  <si>
    <t>1400</t>
  </si>
  <si>
    <t>1403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</si>
  <si>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</si>
  <si>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</si>
  <si>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</si>
  <si>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</si>
  <si>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</si>
  <si>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</si>
  <si>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</si>
  <si>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</si>
  <si>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</si>
  <si>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</si>
  <si>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</si>
  <si>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</si>
  <si>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</si>
  <si>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</si>
  <si>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</si>
  <si>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</si>
  <si>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000 2 02 00000 00 0000 000</t>
  </si>
  <si>
    <t>ИТОГО ДОХОДЫ</t>
  </si>
  <si>
    <t>ДОХОДЫ ОТ ОКАЗАНИЯ ПЛАТНЫХ УСЛУГ (РАБОТ) И КОМПЕНСАЦИИ ЗАТРАТ ГОСУДАРСТВА</t>
  </si>
  <si>
    <t>000 1 13 00000  00 0000  000</t>
  </si>
  <si>
    <t>1000</t>
  </si>
  <si>
    <t>1001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</si>
  <si>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</si>
  <si>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</si>
  <si>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</si>
  <si>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1300</t>
  </si>
  <si>
    <t>1301</t>
  </si>
  <si>
    <t>951 01 03 01 00 10 0000 710</t>
  </si>
  <si>
    <t>951 01 03 00 00 00 0000 000</t>
  </si>
  <si>
    <t>951 01 03 01 00 10 0000 810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</si>
  <si>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</si>
  <si>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</si>
  <si>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000 1 0 30000 00 00000 000</t>
  </si>
  <si>
    <t>000 1 03 02000 01 0000 110</t>
  </si>
  <si>
    <t>Источники  внутреннего финансирования дефицита бюджета</t>
  </si>
  <si>
    <t>000 01 00 00 00 00 0000 000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</si>
  <si>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</si>
  <si>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</si>
  <si>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</si>
  <si>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</si>
  <si>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Кредиты, полученные в валюте Российской Федерации от кредитных организаций бюджетами поселений</t>
  </si>
  <si>
    <t>951 01 02 00 00 10 0000 710</t>
  </si>
  <si>
    <t xml:space="preserve">Бюджетные кредиты от других бюджетов бюджетной системы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</si>
  <si>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</si>
  <si>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</si>
  <si>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Увеличение прочих остатков средств бюджетов</t>
  </si>
  <si>
    <t>Глава Батаминского муниципального образования</t>
  </si>
  <si>
    <t>ПРОЧИЕ БЕЗВОЗМЕЗДНЫЕ ПОСТУПЛЕНИЯ</t>
  </si>
  <si>
    <t>000 2 07 05000 00 0000 180</t>
  </si>
  <si>
    <t>Прочие безвозмездные поступления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</si>
  <si>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</si>
  <si>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</si>
  <si>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</si>
  <si>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</si>
  <si>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000 1 16 00000 00 0000 000</t>
  </si>
  <si>
    <t>000 2 07 00000 00 0000 000</t>
  </si>
  <si>
    <t>000 2 19 00000 00 0000 000</t>
  </si>
  <si>
    <t>000 01 05 02 01 10 0000 610</t>
  </si>
  <si>
    <t>Дорожное хозяйство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</si>
  <si>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</si>
  <si>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</si>
  <si>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</si>
  <si>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</si>
  <si>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Бюджетных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</si>
  <si>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</si>
  <si>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</si>
  <si>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</si>
  <si>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</si>
  <si>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</si>
  <si>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</si>
  <si>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</si>
  <si>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</si>
  <si>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</si>
  <si>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</si>
  <si>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</si>
  <si>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</si>
  <si>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</si>
  <si>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000 1 13 01000 00  0000 130</t>
  </si>
  <si>
    <t>Доходы от оказания платных услуг (работ)</t>
  </si>
  <si>
    <t xml:space="preserve">Доходы от компенсации затрат государства
</t>
  </si>
  <si>
    <t>000 1 13 02000 00  0000 130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</si>
  <si>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</si>
  <si>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000 1 16 51000 02 0000 140</t>
  </si>
  <si>
    <t xml:space="preserve">ШТРАФЫ, САНКЦИИ, ВОЗМЕЩЕНИЕ УЩЕРБА
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</si>
  <si>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</si>
  <si>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МАТЕРИАЛЬНЫХ И НЕМАТЕРИАЛЬНЫХ АКТИВОВ
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</si>
  <si>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</si>
  <si>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</t>
  </si>
  <si>
    <t>000 2 02 10000 00 0000 151</t>
  </si>
  <si>
    <t xml:space="preserve">Субсидии бюджетам бюджетной системы Российской Федерации (межбюджетные субсидии)
</t>
  </si>
  <si>
    <t>000 2 02 20000 00 0000 151</t>
  </si>
  <si>
    <t xml:space="preserve">Субвенции бюджетам бюджетной системы Российской Федерации
</t>
  </si>
  <si>
    <t>000 2 02 30000 00 0000 151</t>
  </si>
  <si>
    <t xml:space="preserve">Иные межбюджетные трансферты
</t>
  </si>
  <si>
    <t>000 2 02 40000 00 0000 151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</si>
  <si>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</si>
  <si>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</si>
  <si>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</si>
  <si>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0401</t>
  </si>
  <si>
    <t>Общеэкономические вопросы</t>
  </si>
  <si>
    <t>0505</t>
  </si>
  <si>
    <t>Другие вопросы в области жилищно-коммунального хозяйства</t>
  </si>
  <si>
    <t xml:space="preserve">А.Ю. Помогаев </t>
  </si>
  <si>
    <t xml:space="preserve">Обслуживание государственного внутреннего и муниципального долга         </t>
  </si>
  <si>
    <t>Оценка ожидаемого исполнения бюджета Батаминского МО в 2018 году</t>
  </si>
  <si>
    <t>Уточненный план на 01.10.2018 г.</t>
  </si>
  <si>
    <t>-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</si>
</sst>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0.0%"/>
    <numFmt numFmtId="183" formatCode="#,##0.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#,##0.00\ &quot;₽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76" fontId="4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76" fontId="45" fillId="0" borderId="1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176" fontId="46" fillId="0" borderId="12" xfId="0" applyNumberFormat="1" applyFont="1" applyFill="1" applyBorder="1" applyAlignment="1">
      <alignment horizontal="center"/>
    </xf>
    <xf numFmtId="176" fontId="46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49" fontId="45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vertical="distributed" wrapText="1"/>
    </xf>
    <xf numFmtId="49" fontId="46" fillId="0" borderId="10" xfId="0" applyNumberFormat="1" applyFont="1" applyFill="1" applyBorder="1" applyAlignment="1">
      <alignment vertical="distributed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justify" vertical="justify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45" fillId="33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5"/>
  <sheetViews>
    <sheetView tabSelected="1" zoomScale="115" zoomScaleNormal="115" zoomScalePageLayoutView="0" workbookViewId="0" topLeftCell="A1">
      <pane xSplit="2" ySplit="3" topLeftCell="C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2" sqref="C82"/>
    </sheetView>
  </sheetViews>
  <sheetFormatPr defaultColWidth="9.00390625" defaultRowHeight="12.75" outlineLevelRow="1" outlineLevelCol="1"/>
  <cols>
    <col min="1" max="1" width="61.75390625" style="1" customWidth="1"/>
    <col min="2" max="2" width="24.75390625" style="1" customWidth="1"/>
    <col min="3" max="3" width="13.875" style="2" customWidth="1" outlineLevel="1"/>
    <col min="4" max="4" width="13.875" style="3" customWidth="1" outlineLevel="1"/>
    <col min="5" max="5" width="16.00390625" style="1" customWidth="1"/>
    <col min="6" max="6" width="9.75390625" style="1" bestFit="1" customWidth="1"/>
    <col min="7" max="7" width="9.125" style="1" customWidth="1"/>
    <col min="8" max="8" width="0" style="1" hidden="1" customWidth="1"/>
    <col min="9" max="16384" width="9.125" style="1" customWidth="1"/>
  </cols>
  <sheetData>
    <row r="1" spans="1:5" ht="15.75" customHeight="1">
      <c r="A1" s="68" t="s">
        <v>173</v>
      </c>
      <c r="B1" s="68"/>
      <c r="C1" s="68"/>
      <c r="D1" s="68"/>
      <c r="E1" s="68"/>
    </row>
    <row r="2" spans="1:5" ht="15.75">
      <c r="A2" s="69"/>
      <c r="B2" s="69"/>
      <c r="C2" s="69"/>
      <c r="D2" s="69"/>
      <c r="E2" s="10" t="s">
        <v>4</v>
      </c>
    </row>
    <row r="3" spans="1:5" ht="38.25">
      <c r="A3" s="11" t="s">
        <v>1</v>
      </c>
      <c r="B3" s="11" t="s">
        <v>3</v>
      </c>
      <c r="C3" s="12" t="s">
        <v>174</v>
      </c>
      <c r="D3" s="13" t="s">
        <v>2</v>
      </c>
      <c r="E3" s="13" t="s">
        <v>5</v>
      </c>
    </row>
    <row r="4" spans="1:5" s="23" customFormat="1" ht="12.75">
      <c r="A4" s="43" t="s">
        <v>6</v>
      </c>
      <c r="B4" s="37" t="s">
        <v>57</v>
      </c>
      <c r="C4" s="62">
        <f>SUM(C5+C7+C9+C11+C14+C16+C19+C17+C22+C24+C26)</f>
        <v>4202</v>
      </c>
      <c r="D4" s="62">
        <f>SUM(D5+D7+D9+D11+D14+D16+D19+D17+D22+D24+D26)</f>
        <v>4203</v>
      </c>
      <c r="E4" s="17">
        <f>SUM(D4/C4*100)</f>
        <v>100.02379819133746</v>
      </c>
    </row>
    <row r="5" spans="1:5" s="23" customFormat="1" ht="12.75">
      <c r="A5" s="43" t="s">
        <v>69</v>
      </c>
      <c r="B5" s="37" t="s">
        <v>70</v>
      </c>
      <c r="C5" s="62">
        <f>C6</f>
        <v>765</v>
      </c>
      <c r="D5" s="62">
        <f>D6</f>
        <v>765</v>
      </c>
      <c r="E5" s="17">
        <f aca="true" t="shared" si="0" ref="E5:E37">SUM(D5/C5*100)</f>
        <v>100</v>
      </c>
    </row>
    <row r="6" spans="1:5" s="24" customFormat="1" ht="12.75">
      <c r="A6" s="44" t="s">
        <v>7</v>
      </c>
      <c r="B6" s="38" t="s">
        <v>58</v>
      </c>
      <c r="C6" s="63">
        <v>765</v>
      </c>
      <c r="D6" s="63">
        <v>765</v>
      </c>
      <c r="E6" s="22">
        <f t="shared" si="0"/>
        <v>100</v>
      </c>
    </row>
    <row r="7" spans="1:5" s="24" customFormat="1" ht="25.5" customHeight="1">
      <c r="A7" s="45" t="s">
        <v>99</v>
      </c>
      <c r="B7" s="18" t="s">
        <v>101</v>
      </c>
      <c r="C7" s="62">
        <f>C8</f>
        <v>1646</v>
      </c>
      <c r="D7" s="62">
        <f>D8</f>
        <v>1646</v>
      </c>
      <c r="E7" s="17">
        <f t="shared" si="0"/>
        <v>100</v>
      </c>
    </row>
    <row r="8" spans="1:5" s="24" customFormat="1" ht="25.5" customHeight="1">
      <c r="A8" s="46" t="s">
        <v>100</v>
      </c>
      <c r="B8" s="19" t="s">
        <v>102</v>
      </c>
      <c r="C8" s="63">
        <v>1646</v>
      </c>
      <c r="D8" s="63">
        <v>1646</v>
      </c>
      <c r="E8" s="22">
        <f t="shared" si="0"/>
        <v>100</v>
      </c>
    </row>
    <row r="9" spans="1:5" s="23" customFormat="1" ht="14.25" customHeight="1" hidden="1">
      <c r="A9" s="39" t="s">
        <v>71</v>
      </c>
      <c r="B9" s="37" t="s">
        <v>72</v>
      </c>
      <c r="C9" s="62">
        <f>SUM(C10)</f>
        <v>0</v>
      </c>
      <c r="D9" s="62">
        <f>SUM(D10)</f>
        <v>0</v>
      </c>
      <c r="E9" s="17" t="e">
        <f t="shared" si="0"/>
        <v>#DIV/0!</v>
      </c>
    </row>
    <row r="10" spans="1:5" s="24" customFormat="1" ht="12.75" hidden="1">
      <c r="A10" s="40" t="s">
        <v>73</v>
      </c>
      <c r="B10" s="38" t="s">
        <v>74</v>
      </c>
      <c r="C10" s="63">
        <v>0</v>
      </c>
      <c r="D10" s="63">
        <v>0</v>
      </c>
      <c r="E10" s="17" t="e">
        <f t="shared" si="0"/>
        <v>#DIV/0!</v>
      </c>
    </row>
    <row r="11" spans="1:5" s="23" customFormat="1" ht="12.75">
      <c r="A11" s="39" t="s">
        <v>75</v>
      </c>
      <c r="B11" s="37" t="s">
        <v>76</v>
      </c>
      <c r="C11" s="62">
        <f>C12+C13</f>
        <v>710</v>
      </c>
      <c r="D11" s="62">
        <f>D12+D13</f>
        <v>710</v>
      </c>
      <c r="E11" s="17">
        <f t="shared" si="0"/>
        <v>100</v>
      </c>
    </row>
    <row r="12" spans="1:5" s="24" customFormat="1" ht="12.75">
      <c r="A12" s="40" t="s">
        <v>59</v>
      </c>
      <c r="B12" s="38" t="s">
        <v>60</v>
      </c>
      <c r="C12" s="63">
        <v>190</v>
      </c>
      <c r="D12" s="63">
        <v>190</v>
      </c>
      <c r="E12" s="22">
        <f t="shared" si="0"/>
        <v>100</v>
      </c>
    </row>
    <row r="13" spans="1:5" s="24" customFormat="1" ht="12.75">
      <c r="A13" s="40" t="s">
        <v>61</v>
      </c>
      <c r="B13" s="38" t="s">
        <v>62</v>
      </c>
      <c r="C13" s="63">
        <v>520</v>
      </c>
      <c r="D13" s="63">
        <v>520</v>
      </c>
      <c r="E13" s="22">
        <f t="shared" si="0"/>
        <v>100</v>
      </c>
    </row>
    <row r="14" spans="1:5" s="23" customFormat="1" ht="12.75" hidden="1">
      <c r="A14" s="39" t="s">
        <v>77</v>
      </c>
      <c r="B14" s="37" t="s">
        <v>78</v>
      </c>
      <c r="C14" s="62">
        <f>C15</f>
        <v>0</v>
      </c>
      <c r="D14" s="62">
        <f>D15</f>
        <v>0</v>
      </c>
      <c r="E14" s="17" t="e">
        <f t="shared" si="0"/>
        <v>#DIV/0!</v>
      </c>
    </row>
    <row r="15" spans="1:5" s="24" customFormat="1" ht="38.25" hidden="1">
      <c r="A15" s="40" t="s">
        <v>79</v>
      </c>
      <c r="B15" s="38" t="s">
        <v>80</v>
      </c>
      <c r="C15" s="63"/>
      <c r="D15" s="63"/>
      <c r="E15" s="17" t="e">
        <f t="shared" si="0"/>
        <v>#DIV/0!</v>
      </c>
    </row>
    <row r="16" spans="1:5" s="23" customFormat="1" ht="25.5" hidden="1">
      <c r="A16" s="39" t="s">
        <v>8</v>
      </c>
      <c r="B16" s="37" t="s">
        <v>63</v>
      </c>
      <c r="C16" s="62">
        <v>0</v>
      </c>
      <c r="D16" s="62"/>
      <c r="E16" s="17" t="e">
        <f t="shared" si="0"/>
        <v>#DIV/0!</v>
      </c>
    </row>
    <row r="17" spans="1:5" s="23" customFormat="1" ht="29.25" customHeight="1" hidden="1">
      <c r="A17" s="39" t="s">
        <v>9</v>
      </c>
      <c r="B17" s="37" t="s">
        <v>81</v>
      </c>
      <c r="C17" s="62">
        <f>C18</f>
        <v>0</v>
      </c>
      <c r="D17" s="62">
        <f>D18</f>
        <v>0</v>
      </c>
      <c r="E17" s="17" t="e">
        <f t="shared" si="0"/>
        <v>#DIV/0!</v>
      </c>
    </row>
    <row r="18" spans="1:5" s="24" customFormat="1" ht="54.75" customHeight="1" hidden="1">
      <c r="A18" s="40" t="s">
        <v>82</v>
      </c>
      <c r="B18" s="38" t="s">
        <v>64</v>
      </c>
      <c r="C18" s="63">
        <v>0</v>
      </c>
      <c r="D18" s="63">
        <v>0</v>
      </c>
      <c r="E18" s="17" t="e">
        <f t="shared" si="0"/>
        <v>#DIV/0!</v>
      </c>
    </row>
    <row r="19" spans="1:5" s="24" customFormat="1" ht="32.25" customHeight="1">
      <c r="A19" s="47" t="s">
        <v>87</v>
      </c>
      <c r="B19" s="48" t="s">
        <v>88</v>
      </c>
      <c r="C19" s="62">
        <f>C20+C21</f>
        <v>1081</v>
      </c>
      <c r="D19" s="62">
        <f>D20+D21</f>
        <v>1081</v>
      </c>
      <c r="E19" s="17">
        <f t="shared" si="0"/>
        <v>100</v>
      </c>
    </row>
    <row r="20" spans="1:5" s="24" customFormat="1" ht="18" customHeight="1">
      <c r="A20" s="49" t="s">
        <v>147</v>
      </c>
      <c r="B20" s="50" t="s">
        <v>146</v>
      </c>
      <c r="C20" s="63">
        <v>1081</v>
      </c>
      <c r="D20" s="63">
        <v>1081</v>
      </c>
      <c r="E20" s="22">
        <f t="shared" si="0"/>
        <v>100</v>
      </c>
    </row>
    <row r="21" spans="1:5" s="24" customFormat="1" ht="20.25" customHeight="1" hidden="1">
      <c r="A21" s="49" t="s">
        <v>148</v>
      </c>
      <c r="B21" s="50" t="s">
        <v>149</v>
      </c>
      <c r="C21" s="63">
        <v>0</v>
      </c>
      <c r="D21" s="63"/>
      <c r="E21" s="17" t="e">
        <f t="shared" si="0"/>
        <v>#DIV/0!</v>
      </c>
    </row>
    <row r="22" spans="1:5" s="23" customFormat="1" ht="29.25" customHeight="1">
      <c r="A22" s="39" t="s">
        <v>154</v>
      </c>
      <c r="B22" s="37" t="s">
        <v>83</v>
      </c>
      <c r="C22" s="62">
        <f>C23</f>
        <v>0</v>
      </c>
      <c r="D22" s="62">
        <f>D23</f>
        <v>1</v>
      </c>
      <c r="E22" s="17" t="s">
        <v>175</v>
      </c>
    </row>
    <row r="23" spans="1:5" s="24" customFormat="1" ht="32.25" customHeight="1">
      <c r="A23" s="40" t="s">
        <v>153</v>
      </c>
      <c r="B23" s="38" t="s">
        <v>84</v>
      </c>
      <c r="C23" s="63">
        <v>0</v>
      </c>
      <c r="D23" s="63">
        <v>1</v>
      </c>
      <c r="E23" s="22" t="s">
        <v>175</v>
      </c>
    </row>
    <row r="24" spans="1:5" s="24" customFormat="1" ht="18" customHeight="1" hidden="1">
      <c r="A24" s="39" t="s">
        <v>152</v>
      </c>
      <c r="B24" s="37" t="s">
        <v>123</v>
      </c>
      <c r="C24" s="62">
        <f>C25</f>
        <v>0</v>
      </c>
      <c r="D24" s="62">
        <f>D25</f>
        <v>0</v>
      </c>
      <c r="E24" s="17" t="e">
        <f t="shared" si="0"/>
        <v>#DIV/0!</v>
      </c>
    </row>
    <row r="25" spans="1:5" s="24" customFormat="1" ht="27.75" customHeight="1" hidden="1">
      <c r="A25" s="40" t="s">
        <v>150</v>
      </c>
      <c r="B25" s="38" t="s">
        <v>151</v>
      </c>
      <c r="C25" s="63"/>
      <c r="D25" s="63"/>
      <c r="E25" s="17" t="e">
        <f t="shared" si="0"/>
        <v>#DIV/0!</v>
      </c>
    </row>
    <row r="26" spans="1:5" s="24" customFormat="1" ht="17.25" customHeight="1" hidden="1">
      <c r="A26" s="39" t="s">
        <v>119</v>
      </c>
      <c r="B26" s="37" t="s">
        <v>120</v>
      </c>
      <c r="C26" s="62">
        <f>C27</f>
        <v>0</v>
      </c>
      <c r="D26" s="62">
        <f>D27</f>
        <v>0</v>
      </c>
      <c r="E26" s="17" t="e">
        <f t="shared" si="0"/>
        <v>#DIV/0!</v>
      </c>
    </row>
    <row r="27" spans="1:5" s="24" customFormat="1" ht="17.25" customHeight="1" hidden="1">
      <c r="A27" s="40" t="s">
        <v>121</v>
      </c>
      <c r="B27" s="38" t="s">
        <v>122</v>
      </c>
      <c r="C27" s="63"/>
      <c r="D27" s="63"/>
      <c r="E27" s="17" t="e">
        <f t="shared" si="0"/>
        <v>#DIV/0!</v>
      </c>
    </row>
    <row r="28" spans="1:5" s="23" customFormat="1" ht="12.75">
      <c r="A28" s="39" t="s">
        <v>10</v>
      </c>
      <c r="B28" s="37" t="s">
        <v>65</v>
      </c>
      <c r="C28" s="62">
        <f>C29+C34+C36</f>
        <v>11167</v>
      </c>
      <c r="D28" s="62">
        <f>D29+D34+D36</f>
        <v>11167</v>
      </c>
      <c r="E28" s="17">
        <f t="shared" si="0"/>
        <v>100</v>
      </c>
    </row>
    <row r="29" spans="1:5" s="23" customFormat="1" ht="27.75" customHeight="1">
      <c r="A29" s="39" t="s">
        <v>155</v>
      </c>
      <c r="B29" s="37" t="s">
        <v>85</v>
      </c>
      <c r="C29" s="62">
        <f>C30+C31+C32+C33</f>
        <v>9372</v>
      </c>
      <c r="D29" s="62">
        <f>D31+D30+D32+D33</f>
        <v>9372</v>
      </c>
      <c r="E29" s="17">
        <f t="shared" si="0"/>
        <v>100</v>
      </c>
    </row>
    <row r="30" spans="1:5" s="24" customFormat="1" ht="25.5">
      <c r="A30" s="51" t="s">
        <v>156</v>
      </c>
      <c r="B30" s="38" t="s">
        <v>157</v>
      </c>
      <c r="C30" s="63">
        <v>7862</v>
      </c>
      <c r="D30" s="63">
        <v>7862</v>
      </c>
      <c r="E30" s="22">
        <f t="shared" si="0"/>
        <v>100</v>
      </c>
    </row>
    <row r="31" spans="1:5" s="24" customFormat="1" ht="27" customHeight="1">
      <c r="A31" s="40" t="s">
        <v>158</v>
      </c>
      <c r="B31" s="38" t="s">
        <v>159</v>
      </c>
      <c r="C31" s="63">
        <v>437</v>
      </c>
      <c r="D31" s="63">
        <v>437</v>
      </c>
      <c r="E31" s="22">
        <f t="shared" si="0"/>
        <v>100</v>
      </c>
    </row>
    <row r="32" spans="1:5" s="24" customFormat="1" ht="17.25" customHeight="1">
      <c r="A32" s="40" t="s">
        <v>160</v>
      </c>
      <c r="B32" s="38" t="s">
        <v>161</v>
      </c>
      <c r="C32" s="63">
        <v>126</v>
      </c>
      <c r="D32" s="63">
        <v>126</v>
      </c>
      <c r="E32" s="22">
        <f t="shared" si="0"/>
        <v>100</v>
      </c>
    </row>
    <row r="33" spans="1:5" s="24" customFormat="1" ht="13.5" customHeight="1">
      <c r="A33" s="40" t="s">
        <v>162</v>
      </c>
      <c r="B33" s="38" t="s">
        <v>163</v>
      </c>
      <c r="C33" s="63">
        <v>947</v>
      </c>
      <c r="D33" s="63">
        <v>947</v>
      </c>
      <c r="E33" s="22">
        <f t="shared" si="0"/>
        <v>100</v>
      </c>
    </row>
    <row r="34" spans="1:5" s="24" customFormat="1" ht="12.75">
      <c r="A34" s="39" t="s">
        <v>116</v>
      </c>
      <c r="B34" s="37" t="s">
        <v>124</v>
      </c>
      <c r="C34" s="62">
        <f>C35</f>
        <v>1800</v>
      </c>
      <c r="D34" s="62">
        <f>D35</f>
        <v>1800</v>
      </c>
      <c r="E34" s="17">
        <f t="shared" si="0"/>
        <v>100</v>
      </c>
    </row>
    <row r="35" spans="1:5" s="24" customFormat="1" ht="12.75">
      <c r="A35" s="40" t="s">
        <v>118</v>
      </c>
      <c r="B35" s="38" t="s">
        <v>117</v>
      </c>
      <c r="C35" s="63">
        <v>1800</v>
      </c>
      <c r="D35" s="63">
        <v>1800</v>
      </c>
      <c r="E35" s="22">
        <f t="shared" si="0"/>
        <v>100</v>
      </c>
    </row>
    <row r="36" spans="1:5" s="24" customFormat="1" ht="42.75" customHeight="1">
      <c r="A36" s="39" t="s">
        <v>166</v>
      </c>
      <c r="B36" s="37" t="s">
        <v>125</v>
      </c>
      <c r="C36" s="62">
        <f>C37</f>
        <v>-5</v>
      </c>
      <c r="D36" s="62">
        <f>D37</f>
        <v>-5</v>
      </c>
      <c r="E36" s="17">
        <f t="shared" si="0"/>
        <v>100</v>
      </c>
    </row>
    <row r="37" spans="1:5" s="24" customFormat="1" ht="39.75" customHeight="1">
      <c r="A37" s="40" t="s">
        <v>164</v>
      </c>
      <c r="B37" s="38" t="s">
        <v>165</v>
      </c>
      <c r="C37" s="63">
        <v>-5</v>
      </c>
      <c r="D37" s="63">
        <v>-5</v>
      </c>
      <c r="E37" s="22">
        <f t="shared" si="0"/>
        <v>100</v>
      </c>
    </row>
    <row r="38" spans="1:5" s="23" customFormat="1" ht="16.5" customHeight="1">
      <c r="A38" s="39" t="s">
        <v>86</v>
      </c>
      <c r="B38" s="37"/>
      <c r="C38" s="62">
        <f>SUM(C4+C28)</f>
        <v>15369</v>
      </c>
      <c r="D38" s="62">
        <f>SUM(D4+D28)</f>
        <v>15370</v>
      </c>
      <c r="E38" s="17">
        <f>SUM(D38/C38*100)</f>
        <v>100.00650660420327</v>
      </c>
    </row>
    <row r="39" spans="1:5" s="7" customFormat="1" ht="12.75">
      <c r="A39" s="6" t="s">
        <v>11</v>
      </c>
      <c r="B39" s="18" t="s">
        <v>12</v>
      </c>
      <c r="C39" s="20">
        <f>SUM(C40:C42)</f>
        <v>2240</v>
      </c>
      <c r="D39" s="20">
        <f>SUM(D40:D42)</f>
        <v>2282</v>
      </c>
      <c r="E39" s="17">
        <f aca="true" t="shared" si="1" ref="E39:E88">SUM(D39/C39*100)</f>
        <v>101.875</v>
      </c>
    </row>
    <row r="40" spans="1:5" ht="28.5" customHeight="1" outlineLevel="1">
      <c r="A40" s="8" t="s">
        <v>13</v>
      </c>
      <c r="B40" s="19" t="s">
        <v>14</v>
      </c>
      <c r="C40" s="21">
        <v>593</v>
      </c>
      <c r="D40" s="21">
        <v>632</v>
      </c>
      <c r="E40" s="22">
        <f t="shared" si="1"/>
        <v>106.57672849915683</v>
      </c>
    </row>
    <row r="41" spans="1:5" ht="39.75" customHeight="1" outlineLevel="1">
      <c r="A41" s="8" t="s">
        <v>15</v>
      </c>
      <c r="B41" s="19" t="s">
        <v>16</v>
      </c>
      <c r="C41" s="21">
        <v>1644</v>
      </c>
      <c r="D41" s="21">
        <v>1647</v>
      </c>
      <c r="E41" s="22">
        <f t="shared" si="1"/>
        <v>100.18248175182482</v>
      </c>
    </row>
    <row r="42" spans="1:5" s="7" customFormat="1" ht="12.75" outlineLevel="1">
      <c r="A42" s="8" t="s">
        <v>18</v>
      </c>
      <c r="B42" s="19" t="s">
        <v>17</v>
      </c>
      <c r="C42" s="21">
        <v>3</v>
      </c>
      <c r="D42" s="21">
        <v>3</v>
      </c>
      <c r="E42" s="22">
        <f t="shared" si="1"/>
        <v>100</v>
      </c>
    </row>
    <row r="43" spans="1:5" s="7" customFormat="1" ht="12.75">
      <c r="A43" s="6" t="s">
        <v>19</v>
      </c>
      <c r="B43" s="18" t="s">
        <v>20</v>
      </c>
      <c r="C43" s="20">
        <f>C44</f>
        <v>92</v>
      </c>
      <c r="D43" s="20">
        <f>D44</f>
        <v>92</v>
      </c>
      <c r="E43" s="17">
        <f t="shared" si="1"/>
        <v>100</v>
      </c>
    </row>
    <row r="44" spans="1:5" s="7" customFormat="1" ht="12.75">
      <c r="A44" s="8" t="s">
        <v>55</v>
      </c>
      <c r="B44" s="19" t="s">
        <v>54</v>
      </c>
      <c r="C44" s="21">
        <v>92</v>
      </c>
      <c r="D44" s="21">
        <v>92</v>
      </c>
      <c r="E44" s="22">
        <f t="shared" si="1"/>
        <v>100</v>
      </c>
    </row>
    <row r="45" spans="1:5" s="7" customFormat="1" ht="25.5" hidden="1">
      <c r="A45" s="6" t="s">
        <v>21</v>
      </c>
      <c r="B45" s="18" t="s">
        <v>22</v>
      </c>
      <c r="C45" s="20">
        <f>C46</f>
        <v>0</v>
      </c>
      <c r="D45" s="20">
        <f>D46</f>
        <v>0</v>
      </c>
      <c r="E45" s="22" t="e">
        <f t="shared" si="1"/>
        <v>#DIV/0!</v>
      </c>
    </row>
    <row r="46" spans="1:5" s="7" customFormat="1" ht="24.75" customHeight="1" hidden="1" outlineLevel="1">
      <c r="A46" s="8" t="s">
        <v>23</v>
      </c>
      <c r="B46" s="19" t="s">
        <v>24</v>
      </c>
      <c r="C46" s="21"/>
      <c r="D46" s="21"/>
      <c r="E46" s="22" t="e">
        <f t="shared" si="1"/>
        <v>#DIV/0!</v>
      </c>
    </row>
    <row r="47" spans="1:5" s="7" customFormat="1" ht="24.75" customHeight="1" outlineLevel="1">
      <c r="A47" s="6" t="s">
        <v>21</v>
      </c>
      <c r="B47" s="56" t="s">
        <v>22</v>
      </c>
      <c r="C47" s="20">
        <v>24</v>
      </c>
      <c r="D47" s="20">
        <v>24</v>
      </c>
      <c r="E47" s="17">
        <f t="shared" si="1"/>
        <v>100</v>
      </c>
    </row>
    <row r="48" spans="1:10" s="7" customFormat="1" ht="24.75" customHeight="1" outlineLevel="1">
      <c r="A48" s="8" t="s">
        <v>23</v>
      </c>
      <c r="B48" s="57" t="s">
        <v>24</v>
      </c>
      <c r="C48" s="21">
        <v>24</v>
      </c>
      <c r="D48" s="21">
        <v>24</v>
      </c>
      <c r="E48" s="22">
        <f t="shared" si="1"/>
        <v>100</v>
      </c>
      <c r="F48" s="58"/>
      <c r="G48" s="58"/>
      <c r="H48" s="58"/>
      <c r="I48" s="58"/>
      <c r="J48" s="58"/>
    </row>
    <row r="49" spans="1:5" s="7" customFormat="1" ht="12" customHeight="1">
      <c r="A49" s="6" t="s">
        <v>25</v>
      </c>
      <c r="B49" s="18" t="s">
        <v>26</v>
      </c>
      <c r="C49" s="20">
        <f>SUM(C50:C51)</f>
        <v>2017</v>
      </c>
      <c r="D49" s="20">
        <f>SUM(D50:D51)</f>
        <v>2017</v>
      </c>
      <c r="E49" s="59">
        <f t="shared" si="1"/>
        <v>100</v>
      </c>
    </row>
    <row r="50" spans="1:5" s="7" customFormat="1" ht="12.75" outlineLevel="1">
      <c r="A50" s="8" t="s">
        <v>168</v>
      </c>
      <c r="B50" s="19" t="s">
        <v>167</v>
      </c>
      <c r="C50" s="21">
        <v>34</v>
      </c>
      <c r="D50" s="21">
        <v>34</v>
      </c>
      <c r="E50" s="22">
        <f>SUM(D50/C50*100)</f>
        <v>100</v>
      </c>
    </row>
    <row r="51" spans="1:5" s="7" customFormat="1" ht="12.75" outlineLevel="1">
      <c r="A51" s="8" t="s">
        <v>127</v>
      </c>
      <c r="B51" s="19" t="s">
        <v>27</v>
      </c>
      <c r="C51" s="21">
        <v>1983</v>
      </c>
      <c r="D51" s="21">
        <v>1983</v>
      </c>
      <c r="E51" s="22">
        <f>SUM(D51/C51*100)</f>
        <v>100</v>
      </c>
    </row>
    <row r="52" spans="1:5" s="7" customFormat="1" ht="12.75">
      <c r="A52" s="6" t="s">
        <v>28</v>
      </c>
      <c r="B52" s="18" t="s">
        <v>29</v>
      </c>
      <c r="C52" s="20">
        <f>C53+C54+C55</f>
        <v>4460</v>
      </c>
      <c r="D52" s="20">
        <f>D53+D54+D55</f>
        <v>4645</v>
      </c>
      <c r="E52" s="17">
        <f t="shared" si="1"/>
        <v>104.14798206278026</v>
      </c>
    </row>
    <row r="53" spans="1:5" s="7" customFormat="1" ht="12.75" outlineLevel="1">
      <c r="A53" s="8" t="s">
        <v>30</v>
      </c>
      <c r="B53" s="19" t="s">
        <v>31</v>
      </c>
      <c r="C53" s="21">
        <v>1002</v>
      </c>
      <c r="D53" s="21">
        <v>1002</v>
      </c>
      <c r="E53" s="22">
        <f t="shared" si="1"/>
        <v>100</v>
      </c>
    </row>
    <row r="54" spans="1:5" s="7" customFormat="1" ht="12.75" outlineLevel="1">
      <c r="A54" s="8" t="s">
        <v>66</v>
      </c>
      <c r="B54" s="19" t="s">
        <v>53</v>
      </c>
      <c r="C54" s="21">
        <v>236</v>
      </c>
      <c r="D54" s="21">
        <v>236</v>
      </c>
      <c r="E54" s="22">
        <f t="shared" si="1"/>
        <v>100</v>
      </c>
    </row>
    <row r="55" spans="1:5" s="7" customFormat="1" ht="12.75" outlineLevel="1">
      <c r="A55" s="8" t="s">
        <v>170</v>
      </c>
      <c r="B55" s="19" t="s">
        <v>169</v>
      </c>
      <c r="C55" s="21">
        <v>3222</v>
      </c>
      <c r="D55" s="21">
        <v>3407</v>
      </c>
      <c r="E55" s="22">
        <f t="shared" si="1"/>
        <v>105.74177529484791</v>
      </c>
    </row>
    <row r="56" spans="1:5" s="7" customFormat="1" ht="12.75" hidden="1">
      <c r="A56" s="6" t="s">
        <v>32</v>
      </c>
      <c r="B56" s="18" t="s">
        <v>33</v>
      </c>
      <c r="C56" s="20" t="e">
        <f>#REF!+#REF!+#REF!</f>
        <v>#REF!</v>
      </c>
      <c r="D56" s="20" t="e">
        <f>#REF!+#REF!+#REF!</f>
        <v>#REF!</v>
      </c>
      <c r="E56" s="22" t="e">
        <f t="shared" si="1"/>
        <v>#REF!</v>
      </c>
    </row>
    <row r="57" spans="1:5" s="7" customFormat="1" ht="12.75" hidden="1">
      <c r="A57" s="6" t="s">
        <v>34</v>
      </c>
      <c r="B57" s="18" t="s">
        <v>35</v>
      </c>
      <c r="C57" s="20">
        <f>SUM(C58:C58)</f>
        <v>0</v>
      </c>
      <c r="D57" s="20">
        <f>SUM(D58:D58)</f>
        <v>0</v>
      </c>
      <c r="E57" s="22" t="e">
        <f t="shared" si="1"/>
        <v>#DIV/0!</v>
      </c>
    </row>
    <row r="58" spans="1:5" s="7" customFormat="1" ht="12.75" hidden="1">
      <c r="A58" s="8" t="s">
        <v>52</v>
      </c>
      <c r="B58" s="19" t="s">
        <v>51</v>
      </c>
      <c r="C58" s="21"/>
      <c r="D58" s="21"/>
      <c r="E58" s="22" t="e">
        <f t="shared" si="1"/>
        <v>#DIV/0!</v>
      </c>
    </row>
    <row r="59" spans="1:5" s="7" customFormat="1" ht="12.75">
      <c r="A59" s="6" t="s">
        <v>128</v>
      </c>
      <c r="B59" s="18" t="s">
        <v>36</v>
      </c>
      <c r="C59" s="20">
        <f>C60</f>
        <v>5976</v>
      </c>
      <c r="D59" s="20">
        <f>D60</f>
        <v>6151</v>
      </c>
      <c r="E59" s="17">
        <f t="shared" si="1"/>
        <v>102.92838018741632</v>
      </c>
    </row>
    <row r="60" spans="1:5" s="7" customFormat="1" ht="12.75" outlineLevel="1">
      <c r="A60" s="8" t="s">
        <v>37</v>
      </c>
      <c r="B60" s="19" t="s">
        <v>38</v>
      </c>
      <c r="C60" s="21">
        <v>5976</v>
      </c>
      <c r="D60" s="21">
        <v>6151</v>
      </c>
      <c r="E60" s="22">
        <f t="shared" si="1"/>
        <v>102.92838018741632</v>
      </c>
    </row>
    <row r="61" spans="1:5" s="7" customFormat="1" ht="12.75" hidden="1">
      <c r="A61" s="6" t="s">
        <v>39</v>
      </c>
      <c r="B61" s="18" t="s">
        <v>40</v>
      </c>
      <c r="C61" s="20" t="e">
        <f>SUM(#REF!)</f>
        <v>#REF!</v>
      </c>
      <c r="D61" s="20" t="e">
        <f>SUM(#REF!)</f>
        <v>#REF!</v>
      </c>
      <c r="E61" s="22" t="e">
        <f t="shared" si="1"/>
        <v>#REF!</v>
      </c>
    </row>
    <row r="62" spans="1:5" s="7" customFormat="1" ht="12.75">
      <c r="A62" s="6" t="s">
        <v>91</v>
      </c>
      <c r="B62" s="18" t="s">
        <v>89</v>
      </c>
      <c r="C62" s="20">
        <f>C63</f>
        <v>360</v>
      </c>
      <c r="D62" s="20">
        <f>D63</f>
        <v>360</v>
      </c>
      <c r="E62" s="17">
        <f t="shared" si="1"/>
        <v>100</v>
      </c>
    </row>
    <row r="63" spans="1:5" s="7" customFormat="1" ht="12.75">
      <c r="A63" s="8" t="s">
        <v>92</v>
      </c>
      <c r="B63" s="19" t="s">
        <v>90</v>
      </c>
      <c r="C63" s="21">
        <v>360</v>
      </c>
      <c r="D63" s="21">
        <v>360</v>
      </c>
      <c r="E63" s="22">
        <f t="shared" si="1"/>
        <v>100</v>
      </c>
    </row>
    <row r="64" spans="1:5" s="7" customFormat="1" ht="25.5" hidden="1">
      <c r="A64" s="6" t="s">
        <v>93</v>
      </c>
      <c r="B64" s="18" t="s">
        <v>94</v>
      </c>
      <c r="C64" s="20">
        <f>C65</f>
        <v>0</v>
      </c>
      <c r="D64" s="20">
        <f>D65</f>
        <v>0</v>
      </c>
      <c r="E64" s="22" t="e">
        <f t="shared" si="1"/>
        <v>#DIV/0!</v>
      </c>
    </row>
    <row r="65" spans="1:5" s="7" customFormat="1" ht="12.75" hidden="1">
      <c r="A65" s="8" t="s">
        <v>129</v>
      </c>
      <c r="B65" s="19" t="s">
        <v>95</v>
      </c>
      <c r="C65" s="21"/>
      <c r="D65" s="21"/>
      <c r="E65" s="22" t="e">
        <f t="shared" si="1"/>
        <v>#DIV/0!</v>
      </c>
    </row>
    <row r="66" spans="1:5" s="7" customFormat="1" ht="26.25" customHeight="1">
      <c r="A66" s="6" t="s">
        <v>93</v>
      </c>
      <c r="B66" s="18" t="s">
        <v>94</v>
      </c>
      <c r="C66" s="20">
        <v>1</v>
      </c>
      <c r="D66" s="20">
        <v>1</v>
      </c>
      <c r="E66" s="17">
        <f t="shared" si="1"/>
        <v>100</v>
      </c>
    </row>
    <row r="67" spans="1:5" s="7" customFormat="1" ht="14.25" customHeight="1">
      <c r="A67" s="8" t="s">
        <v>172</v>
      </c>
      <c r="B67" s="18" t="s">
        <v>95</v>
      </c>
      <c r="C67" s="21">
        <v>1</v>
      </c>
      <c r="D67" s="21">
        <v>1</v>
      </c>
      <c r="E67" s="22">
        <f t="shared" si="1"/>
        <v>100</v>
      </c>
    </row>
    <row r="68" spans="1:5" s="7" customFormat="1" ht="40.5" customHeight="1">
      <c r="A68" s="6" t="s">
        <v>130</v>
      </c>
      <c r="B68" s="18" t="s">
        <v>67</v>
      </c>
      <c r="C68" s="20">
        <f>SUM(C69)</f>
        <v>455</v>
      </c>
      <c r="D68" s="20">
        <f>SUM(D69)</f>
        <v>455</v>
      </c>
      <c r="E68" s="17">
        <f t="shared" si="1"/>
        <v>100</v>
      </c>
    </row>
    <row r="69" spans="1:6" s="7" customFormat="1" ht="13.5" customHeight="1" outlineLevel="1">
      <c r="A69" s="55" t="s">
        <v>131</v>
      </c>
      <c r="B69" s="19" t="s">
        <v>68</v>
      </c>
      <c r="C69" s="21">
        <v>455</v>
      </c>
      <c r="D69" s="21">
        <v>455</v>
      </c>
      <c r="E69" s="22">
        <f t="shared" si="1"/>
        <v>100</v>
      </c>
      <c r="F69" s="9"/>
    </row>
    <row r="70" spans="1:5" s="7" customFormat="1" ht="12.75" hidden="1">
      <c r="A70" s="8" t="s">
        <v>0</v>
      </c>
      <c r="B70" s="19"/>
      <c r="C70" s="21">
        <v>0</v>
      </c>
      <c r="D70" s="21"/>
      <c r="E70" s="22" t="e">
        <f t="shared" si="1"/>
        <v>#DIV/0!</v>
      </c>
    </row>
    <row r="71" spans="1:5" s="7" customFormat="1" ht="25.5" hidden="1">
      <c r="A71" s="8" t="s">
        <v>41</v>
      </c>
      <c r="B71" s="19"/>
      <c r="C71" s="21">
        <v>0</v>
      </c>
      <c r="D71" s="21"/>
      <c r="E71" s="22" t="e">
        <f t="shared" si="1"/>
        <v>#DIV/0!</v>
      </c>
    </row>
    <row r="72" spans="1:5" s="7" customFormat="1" ht="12.75">
      <c r="A72" s="6" t="s">
        <v>42</v>
      </c>
      <c r="B72" s="18"/>
      <c r="C72" s="20">
        <f>SUM(C39+C43+C45+C52+C59+C68+C49+C62+C64+C47+C66)</f>
        <v>15625</v>
      </c>
      <c r="D72" s="20">
        <f>SUM(D39+D43+D45+D52+D59+D68+D49+D62+D64+D66+D47)</f>
        <v>16027</v>
      </c>
      <c r="E72" s="17">
        <f t="shared" si="1"/>
        <v>102.5728</v>
      </c>
    </row>
    <row r="73" spans="1:5" s="7" customFormat="1" ht="12.75">
      <c r="A73" s="25" t="s">
        <v>43</v>
      </c>
      <c r="B73" s="26"/>
      <c r="C73" s="54">
        <f>C38-C72</f>
        <v>-256</v>
      </c>
      <c r="D73" s="54">
        <f>D38-D72</f>
        <v>-657</v>
      </c>
      <c r="E73" s="17">
        <f t="shared" si="1"/>
        <v>256.640625</v>
      </c>
    </row>
    <row r="74" spans="1:6" ht="12.75">
      <c r="A74" s="27" t="s">
        <v>103</v>
      </c>
      <c r="B74" s="28" t="s">
        <v>104</v>
      </c>
      <c r="C74" s="20">
        <f>SUM(C78+C84)</f>
        <v>256</v>
      </c>
      <c r="D74" s="20">
        <f>SUM(D78+D84)</f>
        <v>657</v>
      </c>
      <c r="E74" s="29">
        <f t="shared" si="1"/>
        <v>256.640625</v>
      </c>
      <c r="F74" s="30"/>
    </row>
    <row r="75" spans="1:5" s="7" customFormat="1" ht="18" customHeight="1" hidden="1">
      <c r="A75" s="31" t="s">
        <v>105</v>
      </c>
      <c r="B75" s="28" t="s">
        <v>106</v>
      </c>
      <c r="C75" s="28"/>
      <c r="D75" s="28"/>
      <c r="E75" s="29" t="e">
        <f t="shared" si="1"/>
        <v>#DIV/0!</v>
      </c>
    </row>
    <row r="76" spans="1:5" ht="25.5" hidden="1">
      <c r="A76" s="32" t="s">
        <v>107</v>
      </c>
      <c r="B76" s="33" t="s">
        <v>108</v>
      </c>
      <c r="C76" s="33"/>
      <c r="D76" s="33"/>
      <c r="E76" s="29" t="e">
        <f t="shared" si="1"/>
        <v>#DIV/0!</v>
      </c>
    </row>
    <row r="77" spans="1:5" ht="25.5" hidden="1">
      <c r="A77" s="32" t="s">
        <v>109</v>
      </c>
      <c r="B77" s="33" t="s">
        <v>110</v>
      </c>
      <c r="C77" s="33"/>
      <c r="D77" s="33"/>
      <c r="E77" s="29" t="e">
        <f t="shared" si="1"/>
        <v>#DIV/0!</v>
      </c>
    </row>
    <row r="78" spans="1:5" ht="25.5">
      <c r="A78" s="31" t="s">
        <v>111</v>
      </c>
      <c r="B78" s="60" t="s">
        <v>97</v>
      </c>
      <c r="C78" s="65">
        <v>-345</v>
      </c>
      <c r="D78" s="65">
        <v>-345</v>
      </c>
      <c r="E78" s="29">
        <f t="shared" si="1"/>
        <v>100</v>
      </c>
    </row>
    <row r="79" spans="1:5" ht="26.25" customHeight="1">
      <c r="A79" s="41" t="s">
        <v>132</v>
      </c>
      <c r="B79" s="61" t="s">
        <v>133</v>
      </c>
      <c r="C79" s="33">
        <v>0</v>
      </c>
      <c r="D79" s="33">
        <v>0</v>
      </c>
      <c r="E79" s="29"/>
    </row>
    <row r="80" spans="1:5" s="7" customFormat="1" ht="25.5">
      <c r="A80" s="41" t="s">
        <v>134</v>
      </c>
      <c r="B80" s="61" t="s">
        <v>135</v>
      </c>
      <c r="C80" s="64">
        <v>0</v>
      </c>
      <c r="D80" s="64">
        <v>0</v>
      </c>
      <c r="E80" s="29"/>
    </row>
    <row r="81" spans="1:5" ht="38.25">
      <c r="A81" s="41" t="s">
        <v>136</v>
      </c>
      <c r="B81" s="61" t="s">
        <v>96</v>
      </c>
      <c r="C81" s="64">
        <v>0</v>
      </c>
      <c r="D81" s="64">
        <v>0</v>
      </c>
      <c r="E81" s="29"/>
    </row>
    <row r="82" spans="1:8" ht="38.25">
      <c r="A82" s="41" t="s">
        <v>112</v>
      </c>
      <c r="B82" s="61" t="s">
        <v>137</v>
      </c>
      <c r="C82" s="66">
        <v>-345</v>
      </c>
      <c r="D82" s="66">
        <v>-345</v>
      </c>
      <c r="E82" s="34">
        <f t="shared" si="1"/>
        <v>100</v>
      </c>
      <c r="H82" s="21"/>
    </row>
    <row r="83" spans="1:8" ht="38.25">
      <c r="A83" s="41" t="s">
        <v>138</v>
      </c>
      <c r="B83" s="42" t="s">
        <v>98</v>
      </c>
      <c r="C83" s="66">
        <v>-345</v>
      </c>
      <c r="D83" s="66">
        <v>-345</v>
      </c>
      <c r="E83" s="34">
        <f t="shared" si="1"/>
        <v>100</v>
      </c>
      <c r="H83" s="21"/>
    </row>
    <row r="84" spans="1:8" ht="12.75">
      <c r="A84" s="31" t="s">
        <v>113</v>
      </c>
      <c r="B84" s="28" t="s">
        <v>44</v>
      </c>
      <c r="C84" s="67">
        <f>C89+C85</f>
        <v>601</v>
      </c>
      <c r="D84" s="20">
        <f>D89+D85</f>
        <v>1002</v>
      </c>
      <c r="E84" s="29">
        <f t="shared" si="1"/>
        <v>166.72212978369384</v>
      </c>
      <c r="H84" s="21"/>
    </row>
    <row r="85" spans="1:8" ht="12.75">
      <c r="A85" s="31" t="s">
        <v>45</v>
      </c>
      <c r="B85" s="28" t="s">
        <v>46</v>
      </c>
      <c r="C85" s="20">
        <v>-15369</v>
      </c>
      <c r="D85" s="20">
        <v>-15370</v>
      </c>
      <c r="E85" s="29">
        <f t="shared" si="1"/>
        <v>100.00650660420327</v>
      </c>
      <c r="H85" s="21"/>
    </row>
    <row r="86" spans="1:8" s="7" customFormat="1" ht="12.75">
      <c r="A86" s="32" t="s">
        <v>114</v>
      </c>
      <c r="B86" s="33" t="s">
        <v>47</v>
      </c>
      <c r="C86" s="21">
        <v>-15369</v>
      </c>
      <c r="D86" s="21">
        <v>-15370</v>
      </c>
      <c r="E86" s="34">
        <f t="shared" si="1"/>
        <v>100.00650660420327</v>
      </c>
      <c r="H86" s="20"/>
    </row>
    <row r="87" spans="1:8" ht="12.75">
      <c r="A87" s="52" t="s">
        <v>139</v>
      </c>
      <c r="B87" s="33" t="s">
        <v>140</v>
      </c>
      <c r="C87" s="21">
        <v>-15369</v>
      </c>
      <c r="D87" s="21">
        <v>-15370</v>
      </c>
      <c r="E87" s="34">
        <f t="shared" si="1"/>
        <v>100.00650660420327</v>
      </c>
      <c r="H87" s="21"/>
    </row>
    <row r="88" spans="1:8" ht="25.5">
      <c r="A88" s="41" t="s">
        <v>141</v>
      </c>
      <c r="B88" s="33" t="s">
        <v>56</v>
      </c>
      <c r="C88" s="21">
        <v>-15369</v>
      </c>
      <c r="D88" s="21">
        <v>-15370</v>
      </c>
      <c r="E88" s="34">
        <f t="shared" si="1"/>
        <v>100.00650660420327</v>
      </c>
      <c r="H88" s="21"/>
    </row>
    <row r="89" spans="1:8" ht="12.75">
      <c r="A89" s="31" t="s">
        <v>142</v>
      </c>
      <c r="B89" s="28" t="s">
        <v>48</v>
      </c>
      <c r="C89" s="20">
        <v>15970</v>
      </c>
      <c r="D89" s="20">
        <v>16372</v>
      </c>
      <c r="E89" s="29">
        <f>SUM(D89/C89*100)</f>
        <v>102.51721978710083</v>
      </c>
      <c r="H89" s="21"/>
    </row>
    <row r="90" spans="1:8" ht="12.75">
      <c r="A90" s="32" t="s">
        <v>49</v>
      </c>
      <c r="B90" s="33" t="s">
        <v>50</v>
      </c>
      <c r="C90" s="21">
        <v>15970</v>
      </c>
      <c r="D90" s="21">
        <v>16372</v>
      </c>
      <c r="E90" s="34">
        <f>SUM(D90/C90*100)</f>
        <v>102.51721978710083</v>
      </c>
      <c r="H90" s="21"/>
    </row>
    <row r="91" spans="1:8" ht="12.75">
      <c r="A91" s="53" t="s">
        <v>143</v>
      </c>
      <c r="B91" s="33" t="s">
        <v>144</v>
      </c>
      <c r="C91" s="21">
        <v>15970</v>
      </c>
      <c r="D91" s="21">
        <v>16372</v>
      </c>
      <c r="E91" s="35">
        <f>SUM(D91/C91*100)</f>
        <v>102.51721978710083</v>
      </c>
      <c r="H91" s="21"/>
    </row>
    <row r="92" spans="1:8" ht="25.5">
      <c r="A92" s="32" t="s">
        <v>145</v>
      </c>
      <c r="B92" s="33" t="s">
        <v>126</v>
      </c>
      <c r="C92" s="21">
        <v>15970</v>
      </c>
      <c r="D92" s="21">
        <v>16370</v>
      </c>
      <c r="E92" s="22">
        <f>SUM(D92/C92*100)</f>
        <v>102.50469630557295</v>
      </c>
      <c r="H92" s="36"/>
    </row>
    <row r="93" ht="12.75">
      <c r="A93" s="4"/>
    </row>
    <row r="94" ht="12.75">
      <c r="A94" s="5"/>
    </row>
    <row r="95" spans="1:5" s="14" customFormat="1" ht="12.75">
      <c r="A95" s="14" t="s">
        <v>115</v>
      </c>
      <c r="C95" s="15" t="s">
        <v>171</v>
      </c>
      <c r="E95" s="16"/>
    </row>
  </sheetData>
  <sheetProtection/>
  <mergeCells count="2">
    <mergeCell ref="A1:E1"/>
    <mergeCell ref="A2:D2"/>
  </mergeCells>
  <printOptions/>
  <pageMargins left="0.8661417322834646" right="0.9448818897637796" top="0.5905511811023623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Курбатова Елена Владимировна</cp:lastModifiedBy>
  <cp:lastPrinted>2017-10-19T03:18:57Z</cp:lastPrinted>
  <dcterms:created xsi:type="dcterms:W3CDTF">2004-09-01T05:21:12Z</dcterms:created>
  <dcterms:modified xsi:type="dcterms:W3CDTF">2018-11-06T07:57:19Z</dcterms:modified>
  <cp:category/>
  <cp:version/>
  <cp:contentType/>
  <cp:contentStatus/>
</cp:coreProperties>
</file>