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455" activeTab="0"/>
  </bookViews>
  <sheets>
    <sheet name="ожидаемое" sheetId="1" r:id="rId1"/>
  </sheets>
  <definedNames>
    <definedName name="Z_29F181D9_8B87_456A_A146_FEBF8CD4EC53_.wvu.FilterData" localSheetId="0" hidden="1">'ожидаемое'!$A$3:$D$3</definedName>
    <definedName name="Z_C023E86B_500D_4C77_8C47_FA64EB2FAA24_.wvu.Cols" localSheetId="0" hidden="1">'ожидаемое'!#REF!</definedName>
    <definedName name="Z_C023E86B_500D_4C77_8C47_FA64EB2FAA24_.wvu.FilterData" localSheetId="0" hidden="1">'ожидаемое'!$A$3:$D$3</definedName>
    <definedName name="Z_C023E86B_500D_4C77_8C47_FA64EB2FAA24_.wvu.PrintArea" localSheetId="0" hidden="1">'ожидаемое'!$A$1:$D$3</definedName>
    <definedName name="Z_C023E86B_500D_4C77_8C47_FA64EB2FAA24_.wvu.PrintTitles" localSheetId="0" hidden="1">'ожидаемое'!$3:$3</definedName>
    <definedName name="Z_D712D5FE_1DBA_4B80_BD81_D3E2CB0B78A0_.wvu.FilterData" localSheetId="0" hidden="1">'ожидаемое'!$A$3:$D$3</definedName>
    <definedName name="Z_F0A26FDB_08C0_4896_BE1E_7C5687CF3EF3_.wvu.FilterData" localSheetId="0" hidden="1">'ожидаемое'!$A$3:$D$3</definedName>
    <definedName name="_xlnm.Print_Titles" localSheetId="0">'ожидаемое'!$2:$3</definedName>
  </definedNames>
  <calcPr fullCalcOnLoad="1"/>
</workbook>
</file>

<file path=xl/sharedStrings.xml><?xml version="1.0" encoding="utf-8"?>
<sst xmlns="http://schemas.openxmlformats.org/spreadsheetml/2006/main" count="199" uniqueCount="177">
  <si>
    <t>Иные межбюджетные трансферты</t>
  </si>
  <si>
    <t xml:space="preserve">Показатель </t>
  </si>
  <si>
    <t xml:space="preserve"> Ожидаемая оценка </t>
  </si>
  <si>
    <t>КБК</t>
  </si>
  <si>
    <t>(тыс. рублей)</t>
  </si>
  <si>
    <t>Процент исполнения, %</t>
  </si>
  <si>
    <t>НАЛОГОВЫЕ И НЕНАЛОГОВЫЕ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</si>
  <si>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</si>
  <si>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</si>
  <si>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</si>
  <si>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</si>
  <si>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</si>
  <si>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</si>
  <si>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</si>
  <si>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</si>
  <si>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</si>
  <si>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</si>
  <si>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0111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</si>
  <si>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</si>
  <si>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</si>
  <si>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</si>
  <si>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</si>
  <si>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</si>
  <si>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</si>
  <si>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</si>
  <si>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</si>
  <si>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</si>
  <si>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</si>
  <si>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</si>
  <si>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</si>
  <si>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</si>
  <si>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</si>
  <si>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0800</t>
  </si>
  <si>
    <t>Культура</t>
  </si>
  <si>
    <t>0801</t>
  </si>
  <si>
    <t>ЗДРАВООХРАНЕНИЕ, ФИЗИЧЕСКАЯ КУЛЬТУРА И СПОРТ</t>
  </si>
  <si>
    <t>0900</t>
  </si>
  <si>
    <t>Межбюджетные трансферты бюджетам государственных внебюджетных фондов</t>
  </si>
  <si>
    <t>ИТОГО РАСХОДОВ</t>
  </si>
  <si>
    <t>ДЕФИЦИТ (ПРОФИЦИТ)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</si>
  <si>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</si>
  <si>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</si>
  <si>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</si>
  <si>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</si>
  <si>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000 01 05 00 00 00 0000 600</t>
  </si>
  <si>
    <t>Уменьшение прочих остатков средств бюджетов</t>
  </si>
  <si>
    <t>000 01 05 02 00 00 0000 600</t>
  </si>
  <si>
    <t>0701</t>
  </si>
  <si>
    <t>Дошкольное образование</t>
  </si>
  <si>
    <t>0503</t>
  </si>
  <si>
    <t>0203</t>
  </si>
  <si>
    <t>Мобилизационная и вневойсковая подготовка</t>
  </si>
  <si>
    <t>000 01 05 02 01 10 0000 510</t>
  </si>
  <si>
    <t>000 1 00 00000 00 0000 000</t>
  </si>
  <si>
    <t>000 1 01 02000 01 0000 110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</si>
  <si>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</si>
  <si>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</si>
  <si>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</si>
  <si>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</si>
  <si>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>000 1 09 00000 00 0000 000</t>
  </si>
  <si>
    <t>000 2 00 00000 00 0000 000</t>
  </si>
  <si>
    <t>Благоустройство</t>
  </si>
  <si>
    <t>1400</t>
  </si>
  <si>
    <t>1403</t>
  </si>
  <si>
    <t>НАЛОГИ НА ПРИБЫЛЬ, ДОХОДЫ</t>
  </si>
  <si>
    <t>000 1 01 00000 00 0000 000</t>
  </si>
  <si>
    <t>НАЛОГИ НА СОВОКУПНЫЙ ДОХОД</t>
  </si>
  <si>
    <t>000 1 05 00000 00 0000 000</t>
  </si>
  <si>
    <t>Единый сельскохозяйственный налог</t>
  </si>
  <si>
    <t>000 1 05 03000 00 0000 110</t>
  </si>
  <si>
    <t>НАЛОГИ НА ИМУЩЕСТВО</t>
  </si>
  <si>
    <t>000 1 06 00000 00 0000 000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</si>
  <si>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</si>
  <si>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</si>
  <si>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</si>
  <si>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</si>
  <si>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000 1 11 00000 00 0000 000</t>
  </si>
  <si>
    <t>000 1 14 00000 00 0000 000</t>
  </si>
  <si>
    <t>000 1 14 06000 00 0000 430</t>
  </si>
  <si>
    <t>000 2 02 00000 00 0000 000</t>
  </si>
  <si>
    <t>ИТОГО ДОХОДЫ</t>
  </si>
  <si>
    <t>ДОХОДЫ ОТ ОКАЗАНИЯ ПЛАТНЫХ УСЛУГ (РАБОТ) И КОМПЕНСАЦИИ ЗАТРАТ ГОСУДАРСТВА</t>
  </si>
  <si>
    <t>000 1 13 00000  00 0000  000</t>
  </si>
  <si>
    <t>1000</t>
  </si>
  <si>
    <t>1001</t>
  </si>
  <si>
    <t>СОЦИАЛЬНАЯ ПОЛИТИКА</t>
  </si>
  <si>
    <t>Пенсионное обеспечение</t>
  </si>
  <si>
    <t>951 01 03 01 00 10 0000 710</t>
  </si>
  <si>
    <t>951 01 03 01 00 10 0000 810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</si>
  <si>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</si>
  <si>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</si>
  <si>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000 1 0 30000 00 00000 000</t>
  </si>
  <si>
    <t>000 1 03 02000 01 0000 110</t>
  </si>
  <si>
    <t>Источники  внутреннего финансирования дефицита бюджета</t>
  </si>
  <si>
    <t>000 01 00 00 00 00 0000 000</t>
  </si>
  <si>
    <t>Кредиты кредитных организаций в валюте Российской Федерации</t>
  </si>
  <si>
    <t>951 01 02 00 00 00 0000 000</t>
  </si>
  <si>
    <t>951 01 02 00 00 00 0000 700</t>
  </si>
  <si>
    <t>951 01 02 00 00 10 0000 710</t>
  </si>
  <si>
    <t>Изменение остатков средств на счетах по учету средств бюджета</t>
  </si>
  <si>
    <t>Увеличение прочих остатков средств бюджетов</t>
  </si>
  <si>
    <t>Глава Батаминского муниципального образования</t>
  </si>
  <si>
    <t>ПРОЧИЕ БЕЗВОЗМЕЗДНЫЕ ПОСТУПЛЕНИЯ</t>
  </si>
  <si>
    <t>Прочие безвозмездные поступления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</si>
  <si>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</si>
  <si>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</si>
  <si>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</si>
  <si>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</si>
  <si>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000 1 16 00000 00 0000 000</t>
  </si>
  <si>
    <t>000 2 07 00000 00 0000 000</t>
  </si>
  <si>
    <t>000 2 19 00000 00 0000 000</t>
  </si>
  <si>
    <t>000 01 05 02 01 10 0000 610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</si>
  <si>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</si>
  <si>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</si>
  <si>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</si>
  <si>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</si>
  <si>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</si>
  <si>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</si>
  <si>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</si>
  <si>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951 01 03 01 00 00 0000 800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</si>
  <si>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</si>
  <si>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</si>
  <si>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</si>
  <si>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</si>
  <si>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</si>
  <si>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</si>
  <si>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</si>
  <si>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000 1 13 01000 00  0000 130</t>
  </si>
  <si>
    <t>Доходы от оказания платных услуг (работ)</t>
  </si>
  <si>
    <t>000 1 13 02000 00  0000 130</t>
  </si>
  <si>
    <t>000 1 16 51000 02 0000 140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</si>
  <si>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</si>
  <si>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МАТЕРИАЛЬНЫХ И НЕМАТЕРИАЛЬНЫХ АКТИВОВ
</t>
  </si>
  <si>
    <t xml:space="preserve">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</si>
  <si>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</si>
  <si>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</si>
  <si>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Иные межбюджетные трансферты
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</si>
  <si>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</si>
  <si>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0401</t>
  </si>
  <si>
    <t>Общеэкономические вопросы</t>
  </si>
  <si>
    <t>0505</t>
  </si>
  <si>
    <t>Другие вопросы в области жилищно-коммунального хозяйства</t>
  </si>
  <si>
    <t xml:space="preserve">Ю.В. Белик </t>
  </si>
  <si>
    <t>Другие общегосударственные вопросы</t>
  </si>
  <si>
    <t>0113</t>
  </si>
  <si>
    <t>000 2 02 10000 00 0000 150</t>
  </si>
  <si>
    <t>000 2 02 20000 00 0000 150</t>
  </si>
  <si>
    <t>000 2 02 30000 00 0000 150</t>
  </si>
  <si>
    <t>000 2 19 00000 10 0000 150</t>
  </si>
  <si>
    <t>000 2 07 05000 00 0000 150</t>
  </si>
  <si>
    <t>000 2 02 40000 00 0000 150</t>
  </si>
  <si>
    <t>-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</si>
  <si>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</si>
  <si>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</si>
  <si>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1100</t>
  </si>
  <si>
    <t>1101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</si>
  <si>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</si>
  <si>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</si>
  <si>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ФИЗИЧЕСКАЯ КУЛЬТУРА И СПОРТ</t>
  </si>
  <si>
    <t>Физическая культура</t>
  </si>
  <si>
    <t>Доходы от компенсации затрат государства</t>
  </si>
  <si>
    <t>Оценка ожидаемого исполнения бюджета Батаминского МО в 2021 году</t>
  </si>
  <si>
    <t>Уточненный план на 01.10.2021 г.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</si>
  <si>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</si>
  <si>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</si>
  <si>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</si>
  <si>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</si>
  <si>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</si>
  <si>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</si>
  <si>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</si>
  <si>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</si>
  <si>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951 01 02 00 00 00 0000 800</t>
  </si>
  <si>
    <t>951 01 02 00 00 10 0000 810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</si>
  <si>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</si>
  <si>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</si>
  <si>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бюджетами сельских поселений  Российской Федерации кредитов из других бюджетов бюджетной системы Российской Федерации в валюте Российской Федерации</t>
  </si>
  <si>
    <t>951 01 03 01 00 00 0000 000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</si>
</sst>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_р_._-;\-* #,##0_р_._-;_-* &quot;-&quot;??_р_._-;_-@_-"/>
    <numFmt numFmtId="179" formatCode="000"/>
    <numFmt numFmtId="180" formatCode="00\.00\.00"/>
    <numFmt numFmtId="181" formatCode="_-* #,##0.0_р_._-;\-* #,##0.0_р_._-;_-* &quot;-&quot;??_р_._-;_-@_-"/>
    <numFmt numFmtId="182" formatCode="0.0%"/>
    <numFmt numFmtId="183" formatCode="#,##0.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[$-FC19]d\ mmmm\ yyyy\ &quot;г.&quot;"/>
    <numFmt numFmtId="187" formatCode="#,##0.00\ &quot;₽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76" fontId="4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6" fontId="46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176" fontId="45" fillId="0" borderId="1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176" fontId="46" fillId="0" borderId="12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justify" vertical="justify"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176" fontId="46" fillId="34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4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176" fontId="46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178" fontId="6" fillId="0" borderId="10" xfId="61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vertical="distributed" wrapText="1"/>
    </xf>
    <xf numFmtId="49" fontId="46" fillId="0" borderId="10" xfId="0" applyNumberFormat="1" applyFont="1" applyFill="1" applyBorder="1" applyAlignment="1">
      <alignment vertical="distributed" wrapText="1"/>
    </xf>
    <xf numFmtId="49" fontId="45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46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49" fontId="6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1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93"/>
  <sheetViews>
    <sheetView tabSelected="1" zoomScale="99" zoomScaleNormal="99" zoomScalePageLayoutView="0" workbookViewId="0" topLeftCell="A1">
      <pane xSplit="2" ySplit="3" topLeftCell="C3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8" sqref="C48"/>
    </sheetView>
  </sheetViews>
  <sheetFormatPr defaultColWidth="9.00390625" defaultRowHeight="12.75" outlineLevelRow="1" outlineLevelCol="1"/>
  <cols>
    <col min="1" max="1" width="54.25390625" style="1" customWidth="1"/>
    <col min="2" max="2" width="24.75390625" style="1" customWidth="1"/>
    <col min="3" max="3" width="13.875" style="2" customWidth="1" outlineLevel="1"/>
    <col min="4" max="4" width="13.875" style="3" customWidth="1" outlineLevel="1"/>
    <col min="5" max="5" width="16.00390625" style="1" customWidth="1"/>
    <col min="6" max="6" width="9.75390625" style="1" bestFit="1" customWidth="1"/>
    <col min="7" max="7" width="9.125" style="1" customWidth="1"/>
    <col min="8" max="8" width="0" style="1" hidden="1" customWidth="1"/>
    <col min="9" max="16384" width="9.125" style="1" customWidth="1"/>
  </cols>
  <sheetData>
    <row r="1" spans="1:5" ht="15.75" customHeight="1">
      <c r="A1" s="67" t="s">
        <v>161</v>
      </c>
      <c r="B1" s="67"/>
      <c r="C1" s="67"/>
      <c r="D1" s="67"/>
      <c r="E1" s="67"/>
    </row>
    <row r="2" spans="1:5" ht="15.75">
      <c r="A2" s="68"/>
      <c r="B2" s="68"/>
      <c r="C2" s="68"/>
      <c r="D2" s="68"/>
      <c r="E2" s="10" t="s">
        <v>4</v>
      </c>
    </row>
    <row r="3" spans="1:5" ht="38.25">
      <c r="A3" s="49" t="s">
        <v>1</v>
      </c>
      <c r="B3" s="49" t="s">
        <v>3</v>
      </c>
      <c r="C3" s="50" t="s">
        <v>162</v>
      </c>
      <c r="D3" s="51" t="s">
        <v>2</v>
      </c>
      <c r="E3" s="51" t="s">
        <v>5</v>
      </c>
    </row>
    <row r="4" spans="1:5" s="19" customFormat="1" ht="12.75">
      <c r="A4" s="52" t="s">
        <v>6</v>
      </c>
      <c r="B4" s="63" t="s">
        <v>53</v>
      </c>
      <c r="C4" s="53">
        <f>SUM(C5+C7+C9+C11+C14+C16+C19+C17+C22+C24+C26)</f>
        <v>4661</v>
      </c>
      <c r="D4" s="53">
        <f>SUM(D5+D7+D9+D11+D14+D16+D19+D17+D22+D24+D26)</f>
        <v>4604</v>
      </c>
      <c r="E4" s="13">
        <f>SUM(D4/C4*100)</f>
        <v>98.77708646213259</v>
      </c>
    </row>
    <row r="5" spans="1:5" s="19" customFormat="1" ht="12.75">
      <c r="A5" s="52" t="s">
        <v>64</v>
      </c>
      <c r="B5" s="63" t="s">
        <v>65</v>
      </c>
      <c r="C5" s="53">
        <f>C6</f>
        <v>850</v>
      </c>
      <c r="D5" s="53">
        <f>D6</f>
        <v>893</v>
      </c>
      <c r="E5" s="13">
        <f aca="true" t="shared" si="0" ref="E5:E38">SUM(D5/C5*100)</f>
        <v>105.05882352941175</v>
      </c>
    </row>
    <row r="6" spans="1:5" s="20" customFormat="1" ht="12.75">
      <c r="A6" s="54" t="s">
        <v>7</v>
      </c>
      <c r="B6" s="64" t="s">
        <v>54</v>
      </c>
      <c r="C6" s="38">
        <v>850</v>
      </c>
      <c r="D6" s="38">
        <v>893</v>
      </c>
      <c r="E6" s="18">
        <f t="shared" si="0"/>
        <v>105.05882352941175</v>
      </c>
    </row>
    <row r="7" spans="1:5" s="20" customFormat="1" ht="25.5" customHeight="1">
      <c r="A7" s="55" t="s">
        <v>89</v>
      </c>
      <c r="B7" s="14" t="s">
        <v>91</v>
      </c>
      <c r="C7" s="53">
        <f>C8</f>
        <v>1631</v>
      </c>
      <c r="D7" s="53">
        <f>D8</f>
        <v>1631</v>
      </c>
      <c r="E7" s="13">
        <f t="shared" si="0"/>
        <v>100</v>
      </c>
    </row>
    <row r="8" spans="1:5" s="20" customFormat="1" ht="25.5" customHeight="1">
      <c r="A8" s="56" t="s">
        <v>90</v>
      </c>
      <c r="B8" s="15" t="s">
        <v>92</v>
      </c>
      <c r="C8" s="38">
        <v>1631</v>
      </c>
      <c r="D8" s="38">
        <v>1631</v>
      </c>
      <c r="E8" s="18">
        <f t="shared" si="0"/>
        <v>100</v>
      </c>
    </row>
    <row r="9" spans="1:5" s="19" customFormat="1" ht="12.75" customHeight="1" hidden="1">
      <c r="A9" s="57" t="s">
        <v>66</v>
      </c>
      <c r="B9" s="63" t="s">
        <v>67</v>
      </c>
      <c r="C9" s="53">
        <f>SUM(C10)</f>
        <v>0</v>
      </c>
      <c r="D9" s="53">
        <f>SUM(D10)</f>
        <v>0</v>
      </c>
      <c r="E9" s="13" t="e">
        <f t="shared" si="0"/>
        <v>#DIV/0!</v>
      </c>
    </row>
    <row r="10" spans="1:5" s="20" customFormat="1" ht="12.75" hidden="1">
      <c r="A10" s="58" t="s">
        <v>68</v>
      </c>
      <c r="B10" s="64" t="s">
        <v>69</v>
      </c>
      <c r="C10" s="38">
        <v>0</v>
      </c>
      <c r="D10" s="38">
        <v>0</v>
      </c>
      <c r="E10" s="13" t="e">
        <f t="shared" si="0"/>
        <v>#DIV/0!</v>
      </c>
    </row>
    <row r="11" spans="1:5" s="19" customFormat="1" ht="12.75">
      <c r="A11" s="57" t="s">
        <v>70</v>
      </c>
      <c r="B11" s="63" t="s">
        <v>71</v>
      </c>
      <c r="C11" s="53">
        <f>C12+C13</f>
        <v>800</v>
      </c>
      <c r="D11" s="53">
        <f>D12+D13</f>
        <v>700</v>
      </c>
      <c r="E11" s="13">
        <f t="shared" si="0"/>
        <v>87.5</v>
      </c>
    </row>
    <row r="12" spans="1:5" s="20" customFormat="1" ht="12.75">
      <c r="A12" s="58" t="s">
        <v>55</v>
      </c>
      <c r="B12" s="64" t="s">
        <v>56</v>
      </c>
      <c r="C12" s="38">
        <v>200</v>
      </c>
      <c r="D12" s="38">
        <v>100</v>
      </c>
      <c r="E12" s="18">
        <f t="shared" si="0"/>
        <v>50</v>
      </c>
    </row>
    <row r="13" spans="1:5" s="20" customFormat="1" ht="12.75">
      <c r="A13" s="58" t="s">
        <v>57</v>
      </c>
      <c r="B13" s="64" t="s">
        <v>58</v>
      </c>
      <c r="C13" s="38">
        <v>600</v>
      </c>
      <c r="D13" s="38">
        <v>600</v>
      </c>
      <c r="E13" s="18">
        <f t="shared" si="0"/>
        <v>100</v>
      </c>
    </row>
    <row r="14" spans="1:5" s="19" customFormat="1" ht="12.75" hidden="1">
      <c r="A14" s="57" t="s">
        <v>72</v>
      </c>
      <c r="B14" s="63" t="s">
        <v>73</v>
      </c>
      <c r="C14" s="53">
        <f>C15</f>
        <v>0</v>
      </c>
      <c r="D14" s="53">
        <f>D15</f>
        <v>0</v>
      </c>
      <c r="E14" s="13" t="e">
        <f t="shared" si="0"/>
        <v>#DIV/0!</v>
      </c>
    </row>
    <row r="15" spans="1:5" s="20" customFormat="1" ht="38.25" hidden="1">
      <c r="A15" s="58" t="s">
        <v>74</v>
      </c>
      <c r="B15" s="64" t="s">
        <v>75</v>
      </c>
      <c r="C15" s="38">
        <v>0</v>
      </c>
      <c r="D15" s="38"/>
      <c r="E15" s="13" t="e">
        <f t="shared" si="0"/>
        <v>#DIV/0!</v>
      </c>
    </row>
    <row r="16" spans="1:5" s="19" customFormat="1" ht="38.25" hidden="1">
      <c r="A16" s="57" t="s">
        <v>8</v>
      </c>
      <c r="B16" s="63" t="s">
        <v>59</v>
      </c>
      <c r="C16" s="53">
        <v>0</v>
      </c>
      <c r="D16" s="53"/>
      <c r="E16" s="13" t="e">
        <f t="shared" si="0"/>
        <v>#DIV/0!</v>
      </c>
    </row>
    <row r="17" spans="1:5" s="19" customFormat="1" ht="42.75" customHeight="1">
      <c r="A17" s="57" t="s">
        <v>9</v>
      </c>
      <c r="B17" s="63" t="s">
        <v>76</v>
      </c>
      <c r="C17" s="53">
        <f>C18</f>
        <v>8</v>
      </c>
      <c r="D17" s="53">
        <f>D18</f>
        <v>8</v>
      </c>
      <c r="E17" s="13">
        <f t="shared" si="0"/>
        <v>100</v>
      </c>
    </row>
    <row r="18" spans="1:5" s="20" customFormat="1" ht="82.5" customHeight="1">
      <c r="A18" s="59" t="s">
        <v>152</v>
      </c>
      <c r="B18" s="64" t="s">
        <v>153</v>
      </c>
      <c r="C18" s="38">
        <v>8</v>
      </c>
      <c r="D18" s="38">
        <v>8</v>
      </c>
      <c r="E18" s="18">
        <f t="shared" si="0"/>
        <v>100</v>
      </c>
    </row>
    <row r="19" spans="1:5" s="20" customFormat="1" ht="32.25" customHeight="1">
      <c r="A19" s="60" t="s">
        <v>81</v>
      </c>
      <c r="B19" s="65" t="s">
        <v>82</v>
      </c>
      <c r="C19" s="53">
        <f>C20+C21</f>
        <v>1372</v>
      </c>
      <c r="D19" s="53">
        <f>D20+D21</f>
        <v>1372</v>
      </c>
      <c r="E19" s="13">
        <f t="shared" si="0"/>
        <v>100</v>
      </c>
    </row>
    <row r="20" spans="1:5" s="20" customFormat="1" ht="18" customHeight="1">
      <c r="A20" s="61" t="s">
        <v>128</v>
      </c>
      <c r="B20" s="66" t="s">
        <v>127</v>
      </c>
      <c r="C20" s="38">
        <v>1372</v>
      </c>
      <c r="D20" s="38">
        <v>1372</v>
      </c>
      <c r="E20" s="18">
        <f t="shared" si="0"/>
        <v>100</v>
      </c>
    </row>
    <row r="21" spans="1:5" s="20" customFormat="1" ht="20.25" customHeight="1">
      <c r="A21" s="61" t="s">
        <v>160</v>
      </c>
      <c r="B21" s="66" t="s">
        <v>129</v>
      </c>
      <c r="C21" s="38">
        <v>0</v>
      </c>
      <c r="D21" s="38">
        <v>0</v>
      </c>
      <c r="E21" s="18" t="s">
        <v>151</v>
      </c>
    </row>
    <row r="22" spans="1:5" s="19" customFormat="1" ht="28.5" customHeight="1">
      <c r="A22" s="57" t="s">
        <v>132</v>
      </c>
      <c r="B22" s="63" t="s">
        <v>77</v>
      </c>
      <c r="C22" s="53">
        <f>C23</f>
        <v>0</v>
      </c>
      <c r="D22" s="53">
        <f>D23</f>
        <v>0</v>
      </c>
      <c r="E22" s="13" t="s">
        <v>151</v>
      </c>
    </row>
    <row r="23" spans="1:5" s="20" customFormat="1" ht="30" customHeight="1">
      <c r="A23" s="58" t="s">
        <v>131</v>
      </c>
      <c r="B23" s="64" t="s">
        <v>78</v>
      </c>
      <c r="C23" s="38">
        <v>0</v>
      </c>
      <c r="D23" s="38">
        <v>0</v>
      </c>
      <c r="E23" s="13" t="s">
        <v>151</v>
      </c>
    </row>
    <row r="24" spans="1:5" s="20" customFormat="1" ht="21" customHeight="1">
      <c r="A24" s="57" t="s">
        <v>163</v>
      </c>
      <c r="B24" s="63" t="s">
        <v>108</v>
      </c>
      <c r="C24" s="53">
        <f>C25</f>
        <v>0</v>
      </c>
      <c r="D24" s="53">
        <f>D25</f>
        <v>0</v>
      </c>
      <c r="E24" s="13" t="s">
        <v>151</v>
      </c>
    </row>
    <row r="25" spans="1:5" s="20" customFormat="1" ht="44.25" customHeight="1">
      <c r="A25" s="58" t="s">
        <v>164</v>
      </c>
      <c r="B25" s="64" t="s">
        <v>130</v>
      </c>
      <c r="C25" s="38">
        <v>0</v>
      </c>
      <c r="D25" s="38">
        <v>0</v>
      </c>
      <c r="E25" s="13" t="s">
        <v>151</v>
      </c>
    </row>
    <row r="26" spans="1:5" s="20" customFormat="1" ht="12.75" customHeight="1">
      <c r="A26" s="57" t="s">
        <v>104</v>
      </c>
      <c r="B26" s="63" t="s">
        <v>105</v>
      </c>
      <c r="C26" s="53">
        <f>C27</f>
        <v>0</v>
      </c>
      <c r="D26" s="53">
        <f>D27</f>
        <v>0</v>
      </c>
      <c r="E26" s="13" t="s">
        <v>151</v>
      </c>
    </row>
    <row r="27" spans="1:5" s="20" customFormat="1" ht="12.75" customHeight="1">
      <c r="A27" s="58" t="s">
        <v>106</v>
      </c>
      <c r="B27" s="64" t="s">
        <v>107</v>
      </c>
      <c r="C27" s="38">
        <v>0</v>
      </c>
      <c r="D27" s="38">
        <v>0</v>
      </c>
      <c r="E27" s="13" t="s">
        <v>151</v>
      </c>
    </row>
    <row r="28" spans="1:5" s="19" customFormat="1" ht="12.75">
      <c r="A28" s="57" t="s">
        <v>10</v>
      </c>
      <c r="B28" s="63" t="s">
        <v>60</v>
      </c>
      <c r="C28" s="53">
        <f>C29+C34+C36</f>
        <v>13166</v>
      </c>
      <c r="D28" s="53">
        <f>D29+D34+D36</f>
        <v>13166</v>
      </c>
      <c r="E28" s="13">
        <f t="shared" si="0"/>
        <v>100</v>
      </c>
    </row>
    <row r="29" spans="1:5" s="19" customFormat="1" ht="44.25" customHeight="1">
      <c r="A29" s="57" t="s">
        <v>166</v>
      </c>
      <c r="B29" s="63" t="s">
        <v>79</v>
      </c>
      <c r="C29" s="53">
        <f>C30+C31+C32+C33</f>
        <v>13166</v>
      </c>
      <c r="D29" s="53">
        <f>D31+D30+D32+D33</f>
        <v>13166</v>
      </c>
      <c r="E29" s="13">
        <f t="shared" si="0"/>
        <v>100</v>
      </c>
    </row>
    <row r="30" spans="1:5" s="20" customFormat="1" ht="15.75" customHeight="1">
      <c r="A30" s="62" t="s">
        <v>133</v>
      </c>
      <c r="B30" s="64" t="s">
        <v>145</v>
      </c>
      <c r="C30" s="38">
        <v>9894</v>
      </c>
      <c r="D30" s="38">
        <v>9894</v>
      </c>
      <c r="E30" s="18">
        <f t="shared" si="0"/>
        <v>100</v>
      </c>
    </row>
    <row r="31" spans="1:5" s="20" customFormat="1" ht="27" customHeight="1">
      <c r="A31" s="58" t="s">
        <v>134</v>
      </c>
      <c r="B31" s="64" t="s">
        <v>146</v>
      </c>
      <c r="C31" s="38">
        <v>906</v>
      </c>
      <c r="D31" s="38">
        <v>906</v>
      </c>
      <c r="E31" s="18">
        <f t="shared" si="0"/>
        <v>100</v>
      </c>
    </row>
    <row r="32" spans="1:5" s="20" customFormat="1" ht="13.5" customHeight="1">
      <c r="A32" s="58" t="s">
        <v>135</v>
      </c>
      <c r="B32" s="64" t="s">
        <v>147</v>
      </c>
      <c r="C32" s="38">
        <v>186</v>
      </c>
      <c r="D32" s="38">
        <v>186</v>
      </c>
      <c r="E32" s="18">
        <f t="shared" si="0"/>
        <v>100</v>
      </c>
    </row>
    <row r="33" spans="1:5" s="20" customFormat="1" ht="13.5" customHeight="1">
      <c r="A33" s="58" t="s">
        <v>136</v>
      </c>
      <c r="B33" s="64" t="s">
        <v>150</v>
      </c>
      <c r="C33" s="38">
        <v>2180</v>
      </c>
      <c r="D33" s="38">
        <v>2180</v>
      </c>
      <c r="E33" s="18">
        <f t="shared" si="0"/>
        <v>100</v>
      </c>
    </row>
    <row r="34" spans="1:5" s="20" customFormat="1" ht="12.75" hidden="1">
      <c r="A34" s="57" t="s">
        <v>102</v>
      </c>
      <c r="B34" s="63" t="s">
        <v>109</v>
      </c>
      <c r="C34" s="53">
        <f>C35</f>
        <v>0</v>
      </c>
      <c r="D34" s="53">
        <f>D35</f>
        <v>0</v>
      </c>
      <c r="E34" s="13" t="e">
        <f t="shared" si="0"/>
        <v>#DIV/0!</v>
      </c>
    </row>
    <row r="35" spans="1:5" s="20" customFormat="1" ht="12.75" hidden="1">
      <c r="A35" s="58" t="s">
        <v>103</v>
      </c>
      <c r="B35" s="64" t="s">
        <v>149</v>
      </c>
      <c r="C35" s="38">
        <v>0</v>
      </c>
      <c r="D35" s="38">
        <v>0</v>
      </c>
      <c r="E35" s="13" t="e">
        <f t="shared" si="0"/>
        <v>#DIV/0!</v>
      </c>
    </row>
    <row r="36" spans="1:5" s="20" customFormat="1" ht="51" customHeight="1" hidden="1">
      <c r="A36" s="57" t="s">
        <v>165</v>
      </c>
      <c r="B36" s="63" t="s">
        <v>110</v>
      </c>
      <c r="C36" s="53">
        <f>C37</f>
        <v>0</v>
      </c>
      <c r="D36" s="53">
        <f>D37</f>
        <v>0</v>
      </c>
      <c r="E36" s="13" t="e">
        <f t="shared" si="0"/>
        <v>#DIV/0!</v>
      </c>
    </row>
    <row r="37" spans="1:5" s="20" customFormat="1" ht="38.25" customHeight="1" hidden="1">
      <c r="A37" s="58" t="s">
        <v>137</v>
      </c>
      <c r="B37" s="64" t="s">
        <v>148</v>
      </c>
      <c r="C37" s="38">
        <v>0</v>
      </c>
      <c r="D37" s="38">
        <v>0</v>
      </c>
      <c r="E37" s="13" t="e">
        <f t="shared" si="0"/>
        <v>#DIV/0!</v>
      </c>
    </row>
    <row r="38" spans="1:5" s="19" customFormat="1" ht="16.5" customHeight="1">
      <c r="A38" s="57" t="s">
        <v>80</v>
      </c>
      <c r="B38" s="63"/>
      <c r="C38" s="53">
        <f>SUM(C4+C28)</f>
        <v>17827</v>
      </c>
      <c r="D38" s="53">
        <f>SUM(D4+D28)</f>
        <v>17770</v>
      </c>
      <c r="E38" s="13">
        <f t="shared" si="0"/>
        <v>99.68026027935154</v>
      </c>
    </row>
    <row r="39" spans="1:5" s="7" customFormat="1" ht="12.75">
      <c r="A39" s="6" t="s">
        <v>11</v>
      </c>
      <c r="B39" s="14" t="s">
        <v>12</v>
      </c>
      <c r="C39" s="16">
        <f>SUM(C40:C43)</f>
        <v>2843</v>
      </c>
      <c r="D39" s="16">
        <f>SUM(D40:D43)</f>
        <v>3726</v>
      </c>
      <c r="E39" s="13">
        <f aca="true" t="shared" si="1" ref="E39:E86">SUM(D39/C39*100)</f>
        <v>131.05874076679564</v>
      </c>
    </row>
    <row r="40" spans="1:5" ht="28.5" customHeight="1" outlineLevel="1">
      <c r="A40" s="8" t="s">
        <v>13</v>
      </c>
      <c r="B40" s="15" t="s">
        <v>14</v>
      </c>
      <c r="C40" s="17">
        <v>624</v>
      </c>
      <c r="D40" s="38">
        <v>832</v>
      </c>
      <c r="E40" s="18">
        <f t="shared" si="1"/>
        <v>133.33333333333331</v>
      </c>
    </row>
    <row r="41" spans="1:5" ht="42.75" customHeight="1" outlineLevel="1">
      <c r="A41" s="8" t="s">
        <v>15</v>
      </c>
      <c r="B41" s="15" t="s">
        <v>16</v>
      </c>
      <c r="C41" s="17">
        <v>2080</v>
      </c>
      <c r="D41" s="38">
        <v>2755</v>
      </c>
      <c r="E41" s="18">
        <f t="shared" si="1"/>
        <v>132.4519230769231</v>
      </c>
    </row>
    <row r="42" spans="1:5" s="7" customFormat="1" ht="12.75" outlineLevel="1">
      <c r="A42" s="8" t="s">
        <v>18</v>
      </c>
      <c r="B42" s="15" t="s">
        <v>17</v>
      </c>
      <c r="C42" s="17">
        <v>3</v>
      </c>
      <c r="D42" s="17">
        <v>3</v>
      </c>
      <c r="E42" s="18">
        <f t="shared" si="1"/>
        <v>100</v>
      </c>
    </row>
    <row r="43" spans="1:5" s="7" customFormat="1" ht="12.75" outlineLevel="1">
      <c r="A43" s="8" t="s">
        <v>143</v>
      </c>
      <c r="B43" s="15" t="s">
        <v>144</v>
      </c>
      <c r="C43" s="17">
        <v>136</v>
      </c>
      <c r="D43" s="17">
        <v>136</v>
      </c>
      <c r="E43" s="18">
        <f t="shared" si="1"/>
        <v>100</v>
      </c>
    </row>
    <row r="44" spans="1:5" s="7" customFormat="1" ht="12.75">
      <c r="A44" s="6" t="s">
        <v>19</v>
      </c>
      <c r="B44" s="14" t="s">
        <v>20</v>
      </c>
      <c r="C44" s="16">
        <f>C45</f>
        <v>137</v>
      </c>
      <c r="D44" s="16">
        <f>D45</f>
        <v>137</v>
      </c>
      <c r="E44" s="13">
        <f t="shared" si="1"/>
        <v>100</v>
      </c>
    </row>
    <row r="45" spans="1:5" s="7" customFormat="1" ht="13.5" customHeight="1">
      <c r="A45" s="8" t="s">
        <v>51</v>
      </c>
      <c r="B45" s="15" t="s">
        <v>50</v>
      </c>
      <c r="C45" s="17">
        <v>137</v>
      </c>
      <c r="D45" s="17">
        <v>137</v>
      </c>
      <c r="E45" s="18">
        <f t="shared" si="1"/>
        <v>100</v>
      </c>
    </row>
    <row r="46" spans="1:5" s="7" customFormat="1" ht="12" customHeight="1">
      <c r="A46" s="6" t="s">
        <v>21</v>
      </c>
      <c r="B46" s="14" t="s">
        <v>22</v>
      </c>
      <c r="C46" s="16">
        <f>SUM(C47:C48)</f>
        <v>2720</v>
      </c>
      <c r="D46" s="16">
        <f>SUM(D47:D48)</f>
        <v>2720</v>
      </c>
      <c r="E46" s="13">
        <f t="shared" si="1"/>
        <v>100</v>
      </c>
    </row>
    <row r="47" spans="1:5" s="7" customFormat="1" ht="12.75" outlineLevel="1">
      <c r="A47" s="8" t="s">
        <v>139</v>
      </c>
      <c r="B47" s="15" t="s">
        <v>138</v>
      </c>
      <c r="C47" s="17">
        <v>48</v>
      </c>
      <c r="D47" s="17">
        <v>48</v>
      </c>
      <c r="E47" s="18">
        <f>SUM(D47/C47*100)</f>
        <v>100</v>
      </c>
    </row>
    <row r="48" spans="1:5" s="7" customFormat="1" ht="12.75" outlineLevel="1">
      <c r="A48" s="8" t="s">
        <v>112</v>
      </c>
      <c r="B48" s="15" t="s">
        <v>23</v>
      </c>
      <c r="C48" s="17">
        <v>2672</v>
      </c>
      <c r="D48" s="17">
        <v>2672</v>
      </c>
      <c r="E48" s="18">
        <f>SUM(D48/C48*100)</f>
        <v>100</v>
      </c>
    </row>
    <row r="49" spans="1:5" s="7" customFormat="1" ht="12.75">
      <c r="A49" s="6" t="s">
        <v>24</v>
      </c>
      <c r="B49" s="14" t="s">
        <v>25</v>
      </c>
      <c r="C49" s="16">
        <f>C50+C51+C52</f>
        <v>5815</v>
      </c>
      <c r="D49" s="16">
        <f>D50+D51+D52</f>
        <v>6695</v>
      </c>
      <c r="E49" s="13">
        <f t="shared" si="1"/>
        <v>115.13327601031816</v>
      </c>
    </row>
    <row r="50" spans="1:5" s="7" customFormat="1" ht="12.75" outlineLevel="1">
      <c r="A50" s="8" t="s">
        <v>26</v>
      </c>
      <c r="B50" s="15" t="s">
        <v>27</v>
      </c>
      <c r="C50" s="17">
        <v>927</v>
      </c>
      <c r="D50" s="17">
        <v>927</v>
      </c>
      <c r="E50" s="18">
        <f t="shared" si="1"/>
        <v>100</v>
      </c>
    </row>
    <row r="51" spans="1:5" s="7" customFormat="1" ht="12.75" outlineLevel="1">
      <c r="A51" s="8" t="s">
        <v>61</v>
      </c>
      <c r="B51" s="15" t="s">
        <v>49</v>
      </c>
      <c r="C51" s="17">
        <v>1027</v>
      </c>
      <c r="D51" s="17">
        <v>1027</v>
      </c>
      <c r="E51" s="18">
        <f t="shared" si="1"/>
        <v>100</v>
      </c>
    </row>
    <row r="52" spans="1:5" s="7" customFormat="1" ht="12.75" outlineLevel="1">
      <c r="A52" s="8" t="s">
        <v>141</v>
      </c>
      <c r="B52" s="15" t="s">
        <v>140</v>
      </c>
      <c r="C52" s="17">
        <v>3861</v>
      </c>
      <c r="D52" s="17">
        <v>4741</v>
      </c>
      <c r="E52" s="18">
        <f t="shared" si="1"/>
        <v>122.79202279202279</v>
      </c>
    </row>
    <row r="53" spans="1:5" s="7" customFormat="1" ht="12.75" hidden="1">
      <c r="A53" s="6" t="s">
        <v>28</v>
      </c>
      <c r="B53" s="14" t="s">
        <v>29</v>
      </c>
      <c r="C53" s="16" t="e">
        <f>#REF!+#REF!+#REF!</f>
        <v>#REF!</v>
      </c>
      <c r="D53" s="16" t="e">
        <f>#REF!+#REF!+#REF!</f>
        <v>#REF!</v>
      </c>
      <c r="E53" s="18" t="e">
        <f t="shared" si="1"/>
        <v>#REF!</v>
      </c>
    </row>
    <row r="54" spans="1:5" s="7" customFormat="1" ht="12.75" hidden="1">
      <c r="A54" s="6" t="s">
        <v>30</v>
      </c>
      <c r="B54" s="14" t="s">
        <v>31</v>
      </c>
      <c r="C54" s="16">
        <f>SUM(C55:C55)</f>
        <v>0</v>
      </c>
      <c r="D54" s="16">
        <f>SUM(D55:D55)</f>
        <v>0</v>
      </c>
      <c r="E54" s="18" t="e">
        <f t="shared" si="1"/>
        <v>#DIV/0!</v>
      </c>
    </row>
    <row r="55" spans="1:5" s="7" customFormat="1" ht="12.75" hidden="1">
      <c r="A55" s="8" t="s">
        <v>48</v>
      </c>
      <c r="B55" s="15" t="s">
        <v>47</v>
      </c>
      <c r="C55" s="17"/>
      <c r="D55" s="17"/>
      <c r="E55" s="18" t="e">
        <f t="shared" si="1"/>
        <v>#DIV/0!</v>
      </c>
    </row>
    <row r="56" spans="1:5" s="7" customFormat="1" ht="12.75">
      <c r="A56" s="6" t="s">
        <v>113</v>
      </c>
      <c r="B56" s="14" t="s">
        <v>32</v>
      </c>
      <c r="C56" s="16">
        <f>C57</f>
        <v>6262</v>
      </c>
      <c r="D56" s="16">
        <f>D57</f>
        <v>6734</v>
      </c>
      <c r="E56" s="13">
        <f t="shared" si="1"/>
        <v>107.53752794634302</v>
      </c>
    </row>
    <row r="57" spans="1:5" s="7" customFormat="1" ht="12.75" outlineLevel="1">
      <c r="A57" s="8" t="s">
        <v>33</v>
      </c>
      <c r="B57" s="15" t="s">
        <v>34</v>
      </c>
      <c r="C57" s="17">
        <v>6262</v>
      </c>
      <c r="D57" s="17">
        <v>6734</v>
      </c>
      <c r="E57" s="18">
        <f t="shared" si="1"/>
        <v>107.53752794634302</v>
      </c>
    </row>
    <row r="58" spans="1:5" s="7" customFormat="1" ht="12.75" hidden="1">
      <c r="A58" s="6" t="s">
        <v>35</v>
      </c>
      <c r="B58" s="14" t="s">
        <v>36</v>
      </c>
      <c r="C58" s="16" t="e">
        <f>SUM(#REF!)</f>
        <v>#REF!</v>
      </c>
      <c r="D58" s="16" t="e">
        <f>SUM(#REF!)</f>
        <v>#REF!</v>
      </c>
      <c r="E58" s="18" t="e">
        <f t="shared" si="1"/>
        <v>#REF!</v>
      </c>
    </row>
    <row r="59" spans="1:5" s="7" customFormat="1" ht="12.75">
      <c r="A59" s="6" t="s">
        <v>85</v>
      </c>
      <c r="B59" s="14" t="s">
        <v>83</v>
      </c>
      <c r="C59" s="16">
        <f>C60</f>
        <v>312</v>
      </c>
      <c r="D59" s="16">
        <f>D60</f>
        <v>412</v>
      </c>
      <c r="E59" s="13">
        <f t="shared" si="1"/>
        <v>132.05128205128204</v>
      </c>
    </row>
    <row r="60" spans="1:5" s="7" customFormat="1" ht="12.75">
      <c r="A60" s="8" t="s">
        <v>86</v>
      </c>
      <c r="B60" s="15" t="s">
        <v>84</v>
      </c>
      <c r="C60" s="17">
        <v>312</v>
      </c>
      <c r="D60" s="17">
        <v>412</v>
      </c>
      <c r="E60" s="18">
        <f t="shared" si="1"/>
        <v>132.05128205128204</v>
      </c>
    </row>
    <row r="61" spans="1:5" s="7" customFormat="1" ht="12.75" hidden="1">
      <c r="A61" s="6" t="s">
        <v>158</v>
      </c>
      <c r="B61" s="14" t="s">
        <v>154</v>
      </c>
      <c r="C61" s="16">
        <f>C62</f>
        <v>0</v>
      </c>
      <c r="D61" s="16">
        <f>D62</f>
        <v>0</v>
      </c>
      <c r="E61" s="13" t="s">
        <v>151</v>
      </c>
    </row>
    <row r="62" spans="1:5" s="7" customFormat="1" ht="12.75" hidden="1">
      <c r="A62" s="8" t="s">
        <v>159</v>
      </c>
      <c r="B62" s="15" t="s">
        <v>155</v>
      </c>
      <c r="C62" s="17">
        <v>0</v>
      </c>
      <c r="D62" s="17">
        <v>0</v>
      </c>
      <c r="E62" s="18" t="s">
        <v>151</v>
      </c>
    </row>
    <row r="63" spans="1:5" s="7" customFormat="1" ht="40.5" customHeight="1">
      <c r="A63" s="6" t="s">
        <v>114</v>
      </c>
      <c r="B63" s="14" t="s">
        <v>62</v>
      </c>
      <c r="C63" s="16">
        <f>SUM(C64)</f>
        <v>432</v>
      </c>
      <c r="D63" s="16">
        <f>SUM(D64)</f>
        <v>432</v>
      </c>
      <c r="E63" s="13">
        <f t="shared" si="1"/>
        <v>100</v>
      </c>
    </row>
    <row r="64" spans="1:6" s="7" customFormat="1" ht="13.5" customHeight="1" outlineLevel="1">
      <c r="A64" s="35" t="s">
        <v>115</v>
      </c>
      <c r="B64" s="15" t="s">
        <v>63</v>
      </c>
      <c r="C64" s="17">
        <v>432</v>
      </c>
      <c r="D64" s="17">
        <v>432</v>
      </c>
      <c r="E64" s="18">
        <f t="shared" si="1"/>
        <v>100</v>
      </c>
      <c r="F64" s="9"/>
    </row>
    <row r="65" spans="1:5" s="7" customFormat="1" ht="12.75" hidden="1">
      <c r="A65" s="8" t="s">
        <v>0</v>
      </c>
      <c r="B65" s="15"/>
      <c r="C65" s="42">
        <v>0</v>
      </c>
      <c r="D65" s="42"/>
      <c r="E65" s="43" t="e">
        <f t="shared" si="1"/>
        <v>#DIV/0!</v>
      </c>
    </row>
    <row r="66" spans="1:5" s="7" customFormat="1" ht="25.5" hidden="1">
      <c r="A66" s="8" t="s">
        <v>37</v>
      </c>
      <c r="B66" s="15"/>
      <c r="C66" s="42">
        <v>0</v>
      </c>
      <c r="D66" s="42"/>
      <c r="E66" s="43" t="e">
        <f t="shared" si="1"/>
        <v>#DIV/0!</v>
      </c>
    </row>
    <row r="67" spans="1:5" s="7" customFormat="1" ht="12.75">
      <c r="A67" s="6" t="s">
        <v>38</v>
      </c>
      <c r="B67" s="14"/>
      <c r="C67" s="16">
        <f>C39+C44+C46+C49+C56+C59+C63+C61</f>
        <v>18521</v>
      </c>
      <c r="D67" s="16">
        <f>D39+D44+D46+D49+D56+D59+D63+D61</f>
        <v>20856</v>
      </c>
      <c r="E67" s="13">
        <f t="shared" si="1"/>
        <v>112.60731062037688</v>
      </c>
    </row>
    <row r="68" spans="1:5" s="7" customFormat="1" ht="12.75">
      <c r="A68" s="21" t="s">
        <v>39</v>
      </c>
      <c r="B68" s="22"/>
      <c r="C68" s="47">
        <f>C38-C67</f>
        <v>-694</v>
      </c>
      <c r="D68" s="47">
        <f>D38-D67</f>
        <v>-3086</v>
      </c>
      <c r="E68" s="13">
        <f t="shared" si="1"/>
        <v>444.6685878962536</v>
      </c>
    </row>
    <row r="69" spans="1:6" ht="12.75">
      <c r="A69" s="23" t="s">
        <v>93</v>
      </c>
      <c r="B69" s="24" t="s">
        <v>94</v>
      </c>
      <c r="C69" s="16">
        <f>SUM(C82+C70+C75)</f>
        <v>694</v>
      </c>
      <c r="D69" s="16">
        <f>SUM(D82+D70+D75)</f>
        <v>3086</v>
      </c>
      <c r="E69" s="25">
        <f t="shared" si="1"/>
        <v>444.6685878962536</v>
      </c>
      <c r="F69" s="26"/>
    </row>
    <row r="70" spans="1:5" s="7" customFormat="1" ht="25.5" customHeight="1">
      <c r="A70" s="27" t="s">
        <v>95</v>
      </c>
      <c r="B70" s="24" t="s">
        <v>96</v>
      </c>
      <c r="C70" s="24">
        <v>0</v>
      </c>
      <c r="D70" s="24">
        <v>0</v>
      </c>
      <c r="E70" s="25" t="s">
        <v>151</v>
      </c>
    </row>
    <row r="71" spans="1:5" ht="25.5">
      <c r="A71" s="28" t="s">
        <v>167</v>
      </c>
      <c r="B71" s="46" t="s">
        <v>97</v>
      </c>
      <c r="C71" s="29">
        <v>0</v>
      </c>
      <c r="D71" s="29">
        <v>0</v>
      </c>
      <c r="E71" s="30" t="s">
        <v>151</v>
      </c>
    </row>
    <row r="72" spans="1:5" ht="25.5">
      <c r="A72" s="28" t="s">
        <v>168</v>
      </c>
      <c r="B72" s="44" t="s">
        <v>98</v>
      </c>
      <c r="C72" s="29">
        <v>0</v>
      </c>
      <c r="D72" s="29">
        <v>0</v>
      </c>
      <c r="E72" s="30" t="s">
        <v>151</v>
      </c>
    </row>
    <row r="73" spans="1:5" ht="25.5">
      <c r="A73" s="28" t="s">
        <v>169</v>
      </c>
      <c r="B73" s="46" t="s">
        <v>171</v>
      </c>
      <c r="C73" s="29">
        <v>0</v>
      </c>
      <c r="D73" s="29">
        <v>0</v>
      </c>
      <c r="E73" s="30" t="s">
        <v>151</v>
      </c>
    </row>
    <row r="74" spans="1:5" ht="25.5">
      <c r="A74" s="28" t="s">
        <v>170</v>
      </c>
      <c r="B74" s="46" t="s">
        <v>172</v>
      </c>
      <c r="C74" s="29">
        <v>0</v>
      </c>
      <c r="D74" s="29">
        <v>0</v>
      </c>
      <c r="E74" s="30" t="s">
        <v>151</v>
      </c>
    </row>
    <row r="75" spans="1:5" ht="25.5">
      <c r="A75" s="27" t="s">
        <v>156</v>
      </c>
      <c r="B75" s="36" t="s">
        <v>176</v>
      </c>
      <c r="C75" s="45">
        <v>0</v>
      </c>
      <c r="D75" s="45">
        <v>0</v>
      </c>
      <c r="E75" s="25" t="s">
        <v>151</v>
      </c>
    </row>
    <row r="76" spans="1:5" ht="39" customHeight="1">
      <c r="A76" s="32" t="s">
        <v>173</v>
      </c>
      <c r="B76" s="37" t="s">
        <v>117</v>
      </c>
      <c r="C76" s="29">
        <v>0</v>
      </c>
      <c r="D76" s="29">
        <v>0</v>
      </c>
      <c r="E76" s="30" t="s">
        <v>151</v>
      </c>
    </row>
    <row r="77" spans="1:5" s="7" customFormat="1" ht="38.25" customHeight="1" hidden="1">
      <c r="A77" s="32" t="s">
        <v>116</v>
      </c>
      <c r="B77" s="37" t="s">
        <v>117</v>
      </c>
      <c r="C77" s="40">
        <v>0</v>
      </c>
      <c r="D77" s="40">
        <v>0</v>
      </c>
      <c r="E77" s="25" t="s">
        <v>151</v>
      </c>
    </row>
    <row r="78" spans="1:5" ht="38.25" hidden="1">
      <c r="A78" s="32" t="s">
        <v>118</v>
      </c>
      <c r="B78" s="37" t="s">
        <v>87</v>
      </c>
      <c r="C78" s="40">
        <v>0</v>
      </c>
      <c r="D78" s="40">
        <v>0</v>
      </c>
      <c r="E78" s="25" t="s">
        <v>151</v>
      </c>
    </row>
    <row r="79" spans="1:8" ht="38.25">
      <c r="A79" s="32" t="s">
        <v>174</v>
      </c>
      <c r="B79" s="46" t="s">
        <v>87</v>
      </c>
      <c r="C79" s="41">
        <v>0</v>
      </c>
      <c r="D79" s="41">
        <v>0</v>
      </c>
      <c r="E79" s="30" t="s">
        <v>151</v>
      </c>
      <c r="H79" s="17"/>
    </row>
    <row r="80" spans="1:8" ht="38.25">
      <c r="A80" s="32" t="s">
        <v>157</v>
      </c>
      <c r="B80" s="46" t="s">
        <v>119</v>
      </c>
      <c r="C80" s="41">
        <v>0</v>
      </c>
      <c r="D80" s="41">
        <v>0</v>
      </c>
      <c r="E80" s="30" t="s">
        <v>151</v>
      </c>
      <c r="H80" s="17"/>
    </row>
    <row r="81" spans="1:8" ht="38.25">
      <c r="A81" s="32" t="s">
        <v>175</v>
      </c>
      <c r="B81" s="46" t="s">
        <v>88</v>
      </c>
      <c r="C81" s="41">
        <v>0</v>
      </c>
      <c r="D81" s="41">
        <v>0</v>
      </c>
      <c r="E81" s="30" t="s">
        <v>151</v>
      </c>
      <c r="H81" s="17"/>
    </row>
    <row r="82" spans="1:8" ht="21" customHeight="1">
      <c r="A82" s="23" t="s">
        <v>99</v>
      </c>
      <c r="B82" s="24" t="s">
        <v>40</v>
      </c>
      <c r="C82" s="16">
        <f>C87+C83</f>
        <v>694</v>
      </c>
      <c r="D82" s="16">
        <f>D87+D83</f>
        <v>3086</v>
      </c>
      <c r="E82" s="25">
        <f t="shared" si="1"/>
        <v>444.6685878962536</v>
      </c>
      <c r="H82" s="17"/>
    </row>
    <row r="83" spans="1:8" ht="12.75">
      <c r="A83" s="27" t="s">
        <v>41</v>
      </c>
      <c r="B83" s="24" t="s">
        <v>42</v>
      </c>
      <c r="C83" s="16">
        <v>-17827</v>
      </c>
      <c r="D83" s="16">
        <v>-17770</v>
      </c>
      <c r="E83" s="25">
        <f t="shared" si="1"/>
        <v>99.68026027935154</v>
      </c>
      <c r="H83" s="17"/>
    </row>
    <row r="84" spans="1:8" s="7" customFormat="1" ht="12.75">
      <c r="A84" s="28" t="s">
        <v>100</v>
      </c>
      <c r="B84" s="29" t="s">
        <v>43</v>
      </c>
      <c r="C84" s="17">
        <v>-17827</v>
      </c>
      <c r="D84" s="17">
        <v>-17770</v>
      </c>
      <c r="E84" s="30">
        <f t="shared" si="1"/>
        <v>99.68026027935154</v>
      </c>
      <c r="H84" s="16"/>
    </row>
    <row r="85" spans="1:8" ht="12.75">
      <c r="A85" s="33" t="s">
        <v>120</v>
      </c>
      <c r="B85" s="29" t="s">
        <v>121</v>
      </c>
      <c r="C85" s="17">
        <v>-17827</v>
      </c>
      <c r="D85" s="17">
        <v>-17770</v>
      </c>
      <c r="E85" s="30">
        <f t="shared" si="1"/>
        <v>99.68026027935154</v>
      </c>
      <c r="H85" s="17"/>
    </row>
    <row r="86" spans="1:8" ht="25.5">
      <c r="A86" s="32" t="s">
        <v>122</v>
      </c>
      <c r="B86" s="29" t="s">
        <v>52</v>
      </c>
      <c r="C86" s="17">
        <v>-17827</v>
      </c>
      <c r="D86" s="17">
        <v>-17770</v>
      </c>
      <c r="E86" s="30">
        <f t="shared" si="1"/>
        <v>99.68026027935154</v>
      </c>
      <c r="H86" s="17"/>
    </row>
    <row r="87" spans="1:8" ht="12.75">
      <c r="A87" s="27" t="s">
        <v>123</v>
      </c>
      <c r="B87" s="24" t="s">
        <v>44</v>
      </c>
      <c r="C87" s="16">
        <v>18521</v>
      </c>
      <c r="D87" s="16">
        <v>20856</v>
      </c>
      <c r="E87" s="25">
        <f>SUM(D87/C87*100)</f>
        <v>112.60731062037688</v>
      </c>
      <c r="H87" s="17"/>
    </row>
    <row r="88" spans="1:8" ht="12.75">
      <c r="A88" s="28" t="s">
        <v>45</v>
      </c>
      <c r="B88" s="29" t="s">
        <v>46</v>
      </c>
      <c r="C88" s="17">
        <v>18521</v>
      </c>
      <c r="D88" s="17">
        <v>20856</v>
      </c>
      <c r="E88" s="30">
        <f>SUM(D88/C88*100)</f>
        <v>112.60731062037688</v>
      </c>
      <c r="H88" s="17"/>
    </row>
    <row r="89" spans="1:8" ht="12.75">
      <c r="A89" s="34" t="s">
        <v>124</v>
      </c>
      <c r="B89" s="29" t="s">
        <v>125</v>
      </c>
      <c r="C89" s="17">
        <v>18521</v>
      </c>
      <c r="D89" s="17">
        <v>20856</v>
      </c>
      <c r="E89" s="48">
        <f>SUM(D89/C89*100)</f>
        <v>112.60731062037688</v>
      </c>
      <c r="H89" s="17"/>
    </row>
    <row r="90" spans="1:8" ht="25.5">
      <c r="A90" s="28" t="s">
        <v>126</v>
      </c>
      <c r="B90" s="29" t="s">
        <v>111</v>
      </c>
      <c r="C90" s="17">
        <v>18521</v>
      </c>
      <c r="D90" s="17">
        <v>20856</v>
      </c>
      <c r="E90" s="18">
        <f>SUM(D90/C90*100)</f>
        <v>112.60731062037688</v>
      </c>
      <c r="H90" s="31"/>
    </row>
    <row r="91" ht="12.75">
      <c r="A91" s="4"/>
    </row>
    <row r="92" ht="12.75">
      <c r="A92" s="5"/>
    </row>
    <row r="93" spans="1:5" s="11" customFormat="1" ht="12.75">
      <c r="A93" s="11" t="s">
        <v>101</v>
      </c>
      <c r="C93" s="39" t="s">
        <v>142</v>
      </c>
      <c r="E93" s="12"/>
    </row>
  </sheetData>
  <sheetProtection/>
  <mergeCells count="2">
    <mergeCell ref="A1:E1"/>
    <mergeCell ref="A2:D2"/>
  </mergeCells>
  <printOptions/>
  <pageMargins left="0.8661417322834646" right="0.9448818897637796" top="0.5905511811023623" bottom="0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Елизавета Бухарова Леонидовна</cp:lastModifiedBy>
  <cp:lastPrinted>2017-10-19T03:18:57Z</cp:lastPrinted>
  <dcterms:created xsi:type="dcterms:W3CDTF">2004-09-01T05:21:12Z</dcterms:created>
  <dcterms:modified xsi:type="dcterms:W3CDTF">2021-10-29T01:04:38Z</dcterms:modified>
  <cp:category/>
  <cp:version/>
  <cp:contentType/>
  <cp:contentStatus/>
</cp:coreProperties>
</file>